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showInkAnnotation="0" autoCompressPictures="0" defaultThemeVersion="202300"/>
  <mc:AlternateContent xmlns:mc="http://schemas.openxmlformats.org/markup-compatibility/2006">
    <mc:Choice Requires="x15">
      <x15ac:absPath xmlns:x15ac="http://schemas.microsoft.com/office/spreadsheetml/2010/11/ac" url="/Users/josh.womack/Documents/Quarter End/Q3/"/>
    </mc:Choice>
  </mc:AlternateContent>
  <xr:revisionPtr revIDLastSave="0" documentId="13_ncr:1_{F3B7B691-9916-2C4B-9920-78102CE109F5}" xr6:coauthVersionLast="47" xr6:coauthVersionMax="47" xr10:uidLastSave="{00000000-0000-0000-0000-000000000000}"/>
  <bookViews>
    <workbookView xWindow="60" yWindow="760" windowWidth="25600" windowHeight="19020" tabRatio="500" xr2:uid="{00000000-000D-0000-FFFF-FFFF000000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 i="7" l="1"/>
  <c r="AK12" i="7"/>
  <c r="AI8" i="7"/>
  <c r="AI12" i="7"/>
  <c r="AG8" i="7"/>
  <c r="AG12" i="7"/>
  <c r="AE8" i="7"/>
  <c r="AE12" i="7"/>
  <c r="AC8" i="7"/>
  <c r="AC12" i="7"/>
  <c r="AA8" i="7"/>
  <c r="AA12" i="7"/>
  <c r="Y8" i="7"/>
  <c r="Y12" i="7"/>
  <c r="W8" i="7"/>
  <c r="W12" i="7"/>
  <c r="U8" i="7"/>
  <c r="U12" i="7"/>
  <c r="S8" i="7"/>
  <c r="S12" i="7"/>
  <c r="Q8" i="7"/>
  <c r="Q12" i="7"/>
  <c r="O8" i="7"/>
  <c r="O12" i="7"/>
  <c r="M8" i="7"/>
  <c r="M12" i="7"/>
  <c r="K8" i="7"/>
  <c r="K12" i="7"/>
  <c r="I8" i="7"/>
  <c r="I12" i="7"/>
  <c r="G8" i="7"/>
  <c r="G12" i="7"/>
  <c r="E8" i="7"/>
  <c r="E12" i="7"/>
  <c r="C8" i="7"/>
  <c r="C12" i="7"/>
  <c r="AU29" i="4"/>
  <c r="AU38" i="4"/>
  <c r="AU39" i="4"/>
  <c r="AS29" i="4"/>
  <c r="AS38" i="4"/>
  <c r="AS39" i="4"/>
  <c r="AQ29" i="4"/>
  <c r="AQ38" i="4"/>
  <c r="AQ39" i="4"/>
  <c r="AO29" i="4"/>
  <c r="AO38" i="4"/>
  <c r="AO39" i="4"/>
  <c r="AM29" i="4"/>
  <c r="AM38" i="4"/>
  <c r="AM39" i="4"/>
  <c r="AK29" i="4"/>
  <c r="AK38" i="4"/>
  <c r="AK39" i="4"/>
  <c r="AI29" i="4"/>
  <c r="AI38" i="4"/>
  <c r="AI39" i="4"/>
  <c r="AG29" i="4"/>
  <c r="AG38" i="4"/>
  <c r="AG39" i="4"/>
  <c r="AE29" i="4"/>
  <c r="AE38" i="4"/>
  <c r="AE39" i="4"/>
  <c r="AC29" i="4"/>
  <c r="AC38" i="4"/>
  <c r="AC39" i="4"/>
  <c r="AA29" i="4"/>
  <c r="AA38" i="4"/>
  <c r="AA39" i="4"/>
  <c r="Y29" i="4"/>
  <c r="Y38" i="4"/>
  <c r="Y39" i="4"/>
  <c r="W29" i="4"/>
  <c r="W38" i="4"/>
  <c r="W39" i="4"/>
  <c r="U38" i="4"/>
  <c r="U39" i="4"/>
  <c r="S29" i="4"/>
  <c r="S38" i="4"/>
  <c r="S39" i="4"/>
  <c r="Q29" i="4"/>
  <c r="Q38" i="4"/>
  <c r="Q39" i="4"/>
  <c r="O29" i="4"/>
  <c r="O38" i="4"/>
  <c r="O39" i="4"/>
  <c r="M29" i="4"/>
  <c r="M38" i="4"/>
  <c r="M39" i="4"/>
  <c r="K29" i="4"/>
  <c r="K38" i="4"/>
  <c r="K39" i="4"/>
  <c r="I29" i="4"/>
  <c r="I38" i="4"/>
  <c r="I39" i="4"/>
  <c r="G29" i="4"/>
  <c r="G38" i="4"/>
  <c r="G39" i="4"/>
  <c r="E29" i="4"/>
  <c r="E38" i="4"/>
  <c r="E39" i="4"/>
  <c r="C29" i="4"/>
  <c r="C38" i="4"/>
  <c r="C39" i="4"/>
  <c r="AU12" i="4"/>
  <c r="AU19" i="4"/>
  <c r="AS12" i="4"/>
  <c r="AS19" i="4"/>
  <c r="AQ12" i="4"/>
  <c r="AQ19" i="4"/>
  <c r="AO12" i="4"/>
  <c r="AO19" i="4"/>
  <c r="AM12" i="4"/>
  <c r="AM19" i="4"/>
  <c r="AK12" i="4"/>
  <c r="AK19" i="4"/>
  <c r="AI12" i="4"/>
  <c r="AI19" i="4"/>
  <c r="AG12" i="4"/>
  <c r="AG19" i="4"/>
  <c r="AE12" i="4"/>
  <c r="AE19" i="4"/>
  <c r="AC12" i="4"/>
  <c r="AC19" i="4"/>
  <c r="AA12" i="4"/>
  <c r="AA19" i="4"/>
  <c r="Y12" i="4"/>
  <c r="Y19" i="4"/>
  <c r="W12" i="4"/>
  <c r="W19" i="4"/>
  <c r="U12" i="4"/>
  <c r="U19" i="4"/>
  <c r="S12" i="4"/>
  <c r="S19" i="4"/>
  <c r="Q12" i="4"/>
  <c r="Q19" i="4"/>
  <c r="O12" i="4"/>
  <c r="O19" i="4"/>
  <c r="M12" i="4"/>
  <c r="M19" i="4"/>
  <c r="K12" i="4"/>
  <c r="K19" i="4"/>
  <c r="I12" i="4"/>
  <c r="I19" i="4"/>
  <c r="G12" i="4"/>
  <c r="G19" i="4"/>
  <c r="E12" i="4"/>
  <c r="E19" i="4"/>
  <c r="C12" i="4"/>
  <c r="C19" i="4"/>
  <c r="AU53" i="3"/>
  <c r="AU59" i="3"/>
  <c r="AS53" i="3"/>
  <c r="AS59" i="3"/>
  <c r="AQ53" i="3"/>
  <c r="AQ59" i="3"/>
  <c r="AO53" i="3"/>
  <c r="AO59" i="3"/>
  <c r="AG53" i="3"/>
  <c r="AG59" i="3"/>
  <c r="AE53" i="3"/>
  <c r="AE59" i="3"/>
  <c r="AC53" i="3"/>
  <c r="AC59" i="3"/>
  <c r="AA53" i="3"/>
  <c r="AA59" i="3"/>
  <c r="Y53" i="3"/>
  <c r="Y59" i="3"/>
  <c r="W53" i="3"/>
  <c r="W59" i="3"/>
  <c r="U53" i="3"/>
  <c r="U59" i="3"/>
  <c r="S53" i="3"/>
  <c r="S59" i="3"/>
  <c r="Q53" i="3"/>
  <c r="Q59" i="3"/>
  <c r="O53" i="3"/>
  <c r="O59" i="3"/>
  <c r="M53" i="3"/>
  <c r="M59" i="3"/>
  <c r="K53" i="3"/>
  <c r="K59" i="3"/>
  <c r="I53" i="3"/>
  <c r="I59" i="3"/>
  <c r="G53" i="3"/>
  <c r="G59" i="3"/>
  <c r="E53" i="3"/>
  <c r="E59" i="3"/>
  <c r="C53" i="3"/>
  <c r="C59" i="3"/>
  <c r="AU47" i="3"/>
  <c r="AU51" i="3"/>
  <c r="AS47" i="3"/>
  <c r="AS51" i="3"/>
  <c r="AQ47" i="3"/>
  <c r="AQ51" i="3"/>
  <c r="AO47" i="3"/>
  <c r="AO51" i="3"/>
  <c r="AM47" i="3"/>
  <c r="AM51" i="3"/>
  <c r="AK47" i="3"/>
  <c r="AK51" i="3"/>
  <c r="AI47" i="3"/>
  <c r="AI51" i="3"/>
  <c r="AG47" i="3"/>
  <c r="AG51" i="3"/>
  <c r="AE47" i="3"/>
  <c r="AE51" i="3"/>
  <c r="AC47" i="3"/>
  <c r="AC51" i="3"/>
  <c r="AA47" i="3"/>
  <c r="AA51" i="3"/>
  <c r="Y47" i="3"/>
  <c r="Y51" i="3"/>
  <c r="W47" i="3"/>
  <c r="W51" i="3"/>
  <c r="U47" i="3"/>
  <c r="U51" i="3"/>
  <c r="S47" i="3"/>
  <c r="S51" i="3"/>
  <c r="Q47" i="3"/>
  <c r="Q51" i="3"/>
  <c r="O47" i="3"/>
  <c r="O51" i="3"/>
  <c r="M47" i="3"/>
  <c r="M51" i="3"/>
  <c r="K47" i="3"/>
  <c r="K51" i="3"/>
  <c r="I47" i="3"/>
  <c r="I51" i="3"/>
  <c r="G47" i="3"/>
  <c r="G51" i="3"/>
  <c r="E47" i="3"/>
  <c r="E51" i="3"/>
  <c r="C47" i="3"/>
  <c r="C51" i="3"/>
  <c r="AU40" i="3"/>
  <c r="AU45" i="3"/>
  <c r="AS40" i="3"/>
  <c r="AS45" i="3"/>
  <c r="AQ40" i="3"/>
  <c r="AQ45" i="3"/>
  <c r="AO40" i="3"/>
  <c r="AO45" i="3"/>
  <c r="AM40" i="3"/>
  <c r="AM45" i="3"/>
  <c r="AK40" i="3"/>
  <c r="AK45" i="3"/>
  <c r="AI40" i="3"/>
  <c r="AI45" i="3"/>
  <c r="AG40" i="3"/>
  <c r="AG45" i="3"/>
  <c r="AE40" i="3"/>
  <c r="AE45" i="3"/>
  <c r="AC40" i="3"/>
  <c r="AC45" i="3"/>
  <c r="AA40" i="3"/>
  <c r="AA45" i="3"/>
  <c r="Y40" i="3"/>
  <c r="Y45" i="3"/>
  <c r="W40" i="3"/>
  <c r="W45" i="3"/>
  <c r="U40" i="3"/>
  <c r="U45" i="3"/>
  <c r="S40" i="3"/>
  <c r="S45" i="3"/>
  <c r="Q40" i="3"/>
  <c r="Q45" i="3"/>
  <c r="O40" i="3"/>
  <c r="O45" i="3"/>
  <c r="M40" i="3"/>
  <c r="M45" i="3"/>
  <c r="K40" i="3"/>
  <c r="K45" i="3"/>
  <c r="I40" i="3"/>
  <c r="I45" i="3"/>
  <c r="G40" i="3"/>
  <c r="G45" i="3"/>
  <c r="E40" i="3"/>
  <c r="E45" i="3"/>
  <c r="C40" i="3"/>
  <c r="C45" i="3"/>
  <c r="AU34" i="3"/>
  <c r="AU38" i="3"/>
  <c r="AS34" i="3"/>
  <c r="AS38" i="3"/>
  <c r="AQ34" i="3"/>
  <c r="AQ38" i="3"/>
  <c r="AO34" i="3"/>
  <c r="AO38" i="3"/>
  <c r="AM34" i="3"/>
  <c r="AM38" i="3"/>
  <c r="AK34" i="3"/>
  <c r="AK38" i="3"/>
  <c r="AI34" i="3"/>
  <c r="AI38" i="3"/>
  <c r="AG34" i="3"/>
  <c r="AG38" i="3"/>
  <c r="AE34" i="3"/>
  <c r="AE38" i="3"/>
  <c r="AC34" i="3"/>
  <c r="AC38" i="3"/>
  <c r="AA34" i="3"/>
  <c r="AA38" i="3"/>
  <c r="Y34" i="3"/>
  <c r="Y38" i="3"/>
  <c r="W34" i="3"/>
  <c r="W38" i="3"/>
  <c r="U34" i="3"/>
  <c r="U38" i="3"/>
  <c r="S34" i="3"/>
  <c r="S38" i="3"/>
  <c r="Q34" i="3"/>
  <c r="Q38" i="3"/>
  <c r="O34" i="3"/>
  <c r="O38" i="3"/>
  <c r="M34" i="3"/>
  <c r="M38" i="3"/>
  <c r="K34" i="3"/>
  <c r="K38" i="3"/>
  <c r="I34" i="3"/>
  <c r="I38" i="3"/>
  <c r="G34" i="3"/>
  <c r="G38" i="3"/>
  <c r="E34" i="3"/>
  <c r="E38" i="3"/>
  <c r="C34" i="3"/>
  <c r="C38" i="3"/>
  <c r="AU28" i="3"/>
  <c r="AU32" i="3"/>
  <c r="AS28" i="3"/>
  <c r="AS32" i="3"/>
  <c r="AQ28" i="3"/>
  <c r="AQ32" i="3"/>
  <c r="AO28" i="3"/>
  <c r="AO32" i="3"/>
  <c r="AM28" i="3"/>
  <c r="AM32" i="3"/>
  <c r="AK28" i="3"/>
  <c r="AK32" i="3"/>
  <c r="AI28" i="3"/>
  <c r="AI32" i="3"/>
  <c r="AG28" i="3"/>
  <c r="AG32" i="3"/>
  <c r="AE28" i="3"/>
  <c r="AE32" i="3"/>
  <c r="AC28" i="3"/>
  <c r="AC32" i="3"/>
  <c r="AA28" i="3"/>
  <c r="AA32" i="3"/>
  <c r="Y28" i="3"/>
  <c r="Y32" i="3"/>
  <c r="W28" i="3"/>
  <c r="W32" i="3"/>
  <c r="U28" i="3"/>
  <c r="U32" i="3"/>
  <c r="S28" i="3"/>
  <c r="S32" i="3"/>
  <c r="Q28" i="3"/>
  <c r="Q32" i="3"/>
  <c r="O28" i="3"/>
  <c r="O32" i="3"/>
  <c r="M28" i="3"/>
  <c r="M32" i="3"/>
  <c r="K28" i="3"/>
  <c r="K32" i="3"/>
  <c r="I28" i="3"/>
  <c r="I32" i="3"/>
  <c r="G28" i="3"/>
  <c r="G32" i="3"/>
  <c r="E28" i="3"/>
  <c r="E32" i="3"/>
  <c r="C28" i="3"/>
  <c r="C32" i="3"/>
  <c r="AW8" i="2"/>
  <c r="AW12" i="2"/>
  <c r="AW22" i="2"/>
  <c r="AW23" i="2"/>
  <c r="AU17" i="3"/>
  <c r="AU24" i="3"/>
  <c r="AU25" i="3"/>
  <c r="AU26" i="3"/>
  <c r="AU8" i="2"/>
  <c r="AU12" i="2"/>
  <c r="AU22" i="2"/>
  <c r="AU23" i="2"/>
  <c r="AS17" i="3"/>
  <c r="AS24" i="3"/>
  <c r="AS25" i="3"/>
  <c r="AS26" i="3"/>
  <c r="AS8" i="2"/>
  <c r="AS12" i="2"/>
  <c r="AS22" i="2"/>
  <c r="AS23" i="2"/>
  <c r="AQ17" i="3"/>
  <c r="AQ24" i="3"/>
  <c r="AQ25" i="3"/>
  <c r="AQ26" i="3"/>
  <c r="AQ8" i="2"/>
  <c r="AQ12" i="2"/>
  <c r="AQ22" i="2"/>
  <c r="AQ23" i="2"/>
  <c r="AO17" i="3"/>
  <c r="AO24" i="3"/>
  <c r="AO25" i="3"/>
  <c r="AO26" i="3"/>
  <c r="AM8" i="2"/>
  <c r="AM12" i="2"/>
  <c r="AM22" i="2"/>
  <c r="AM23" i="2"/>
  <c r="AM17" i="3"/>
  <c r="AM24" i="3"/>
  <c r="AM25" i="3"/>
  <c r="AM26" i="3"/>
  <c r="AK8" i="2"/>
  <c r="AK12" i="2"/>
  <c r="AK22" i="2"/>
  <c r="AK23" i="2"/>
  <c r="AK17" i="3"/>
  <c r="AK24" i="3"/>
  <c r="AK25" i="3"/>
  <c r="AK26" i="3"/>
  <c r="AI8" i="2"/>
  <c r="AI12" i="2"/>
  <c r="AI22" i="2"/>
  <c r="AI23" i="2"/>
  <c r="AI17" i="3"/>
  <c r="AI24" i="3"/>
  <c r="AI25" i="3"/>
  <c r="AI26" i="3"/>
  <c r="AG8" i="2"/>
  <c r="AG12" i="2"/>
  <c r="AG22" i="2"/>
  <c r="AG23" i="2"/>
  <c r="AG17" i="3"/>
  <c r="AG24" i="3"/>
  <c r="AG25" i="3"/>
  <c r="AG26" i="3"/>
  <c r="AE8" i="2"/>
  <c r="AE12" i="2"/>
  <c r="AE22" i="2"/>
  <c r="AE23" i="2"/>
  <c r="AE17" i="3"/>
  <c r="AE24" i="3"/>
  <c r="AE25" i="3"/>
  <c r="AE26" i="3"/>
  <c r="AC8" i="2"/>
  <c r="AC12" i="2"/>
  <c r="AC22" i="2"/>
  <c r="AC23" i="2"/>
  <c r="AC17" i="3"/>
  <c r="AC24" i="3"/>
  <c r="AC25" i="3"/>
  <c r="AC26" i="3"/>
  <c r="AA8" i="2"/>
  <c r="AA12" i="2"/>
  <c r="AA22" i="2"/>
  <c r="AA23" i="2"/>
  <c r="AA17" i="3"/>
  <c r="AA24" i="3"/>
  <c r="AA25" i="3"/>
  <c r="AA26" i="3"/>
  <c r="Y8" i="2"/>
  <c r="Y12" i="2"/>
  <c r="Y22" i="2"/>
  <c r="Y23" i="2"/>
  <c r="Y17" i="3"/>
  <c r="Y24" i="3"/>
  <c r="Y25" i="3"/>
  <c r="Y26" i="3"/>
  <c r="W8" i="2"/>
  <c r="W12" i="2"/>
  <c r="W22" i="2"/>
  <c r="W23" i="2"/>
  <c r="W17" i="3"/>
  <c r="W24" i="3"/>
  <c r="W25" i="3"/>
  <c r="W26" i="3"/>
  <c r="U8" i="2"/>
  <c r="U12" i="2"/>
  <c r="U22" i="2"/>
  <c r="U23" i="2"/>
  <c r="U17" i="3"/>
  <c r="U24" i="3"/>
  <c r="U25" i="3"/>
  <c r="U26" i="3"/>
  <c r="S8" i="2"/>
  <c r="S12" i="2"/>
  <c r="S22" i="2"/>
  <c r="S23" i="2"/>
  <c r="S17" i="3"/>
  <c r="S24" i="3"/>
  <c r="S25" i="3"/>
  <c r="S26" i="3"/>
  <c r="Q8" i="2"/>
  <c r="Q12" i="2"/>
  <c r="Q22" i="2"/>
  <c r="Q23" i="2"/>
  <c r="Q17" i="3"/>
  <c r="Q24" i="3"/>
  <c r="Q25" i="3"/>
  <c r="Q26" i="3"/>
  <c r="O8" i="2"/>
  <c r="O12" i="2"/>
  <c r="O22" i="2"/>
  <c r="O23" i="2"/>
  <c r="O17" i="3"/>
  <c r="O24" i="3"/>
  <c r="O25" i="3"/>
  <c r="O26" i="3"/>
  <c r="M8" i="2"/>
  <c r="M12" i="2"/>
  <c r="M22" i="2"/>
  <c r="M23" i="2"/>
  <c r="M17" i="3"/>
  <c r="M24" i="3"/>
  <c r="M25" i="3"/>
  <c r="M26" i="3"/>
  <c r="K8" i="2"/>
  <c r="K12" i="2"/>
  <c r="K22" i="2"/>
  <c r="K23" i="2"/>
  <c r="K17" i="3"/>
  <c r="K24" i="3"/>
  <c r="K25" i="3"/>
  <c r="K26" i="3"/>
  <c r="I8" i="2"/>
  <c r="I12" i="2"/>
  <c r="I22" i="2"/>
  <c r="I23" i="2"/>
  <c r="I17" i="3"/>
  <c r="I24" i="3"/>
  <c r="I25" i="3"/>
  <c r="I26" i="3"/>
  <c r="G8" i="2"/>
  <c r="G12" i="2"/>
  <c r="G22" i="2"/>
  <c r="G23" i="2"/>
  <c r="G17" i="3"/>
  <c r="G24" i="3"/>
  <c r="G25" i="3"/>
  <c r="G26" i="3"/>
  <c r="E8" i="2"/>
  <c r="E12" i="2"/>
  <c r="E22" i="2"/>
  <c r="E23" i="2"/>
  <c r="E17" i="3"/>
  <c r="E24" i="3"/>
  <c r="E25" i="3"/>
  <c r="E26" i="3"/>
  <c r="C8" i="2"/>
  <c r="C12" i="2"/>
  <c r="C22" i="2"/>
  <c r="C23" i="2"/>
  <c r="C17" i="3"/>
  <c r="C24" i="3"/>
  <c r="C25" i="3"/>
  <c r="C26" i="3"/>
  <c r="AU10" i="3"/>
  <c r="AU15" i="3"/>
  <c r="AS10" i="3"/>
  <c r="AS15" i="3"/>
  <c r="AQ10" i="3"/>
  <c r="AQ15" i="3"/>
  <c r="AO10" i="3"/>
  <c r="AO15" i="3"/>
  <c r="AM10" i="3"/>
  <c r="AM15" i="3"/>
  <c r="AK10" i="3"/>
  <c r="AK15" i="3"/>
  <c r="AI10" i="3"/>
  <c r="AI15" i="3"/>
  <c r="AG10" i="3"/>
  <c r="AG15" i="3"/>
  <c r="AE10" i="3"/>
  <c r="AE15" i="3"/>
  <c r="AC10" i="3"/>
  <c r="AC15" i="3"/>
  <c r="AA10" i="3"/>
  <c r="AA15" i="3"/>
  <c r="Y10" i="3"/>
  <c r="Y15" i="3"/>
  <c r="W10" i="3"/>
  <c r="W15" i="3"/>
  <c r="U10" i="3"/>
  <c r="U15" i="3"/>
  <c r="S10" i="3"/>
  <c r="S15" i="3"/>
  <c r="Q10" i="3"/>
  <c r="Q15" i="3"/>
  <c r="O10" i="3"/>
  <c r="O15" i="3"/>
  <c r="M10" i="3"/>
  <c r="M15" i="3"/>
  <c r="K10" i="3"/>
  <c r="K15" i="3"/>
  <c r="I10" i="3"/>
  <c r="I15" i="3"/>
  <c r="G10" i="3"/>
  <c r="G15" i="3"/>
  <c r="E10" i="3"/>
  <c r="E15" i="3"/>
  <c r="C10" i="3"/>
  <c r="C15" i="3"/>
  <c r="AW25" i="2"/>
  <c r="AW27" i="2"/>
  <c r="AW29" i="2"/>
  <c r="AW39" i="2"/>
  <c r="AU25" i="2"/>
  <c r="AU27" i="2"/>
  <c r="AU29" i="2"/>
  <c r="AU39" i="2"/>
  <c r="AQ25" i="2"/>
  <c r="AQ27" i="2"/>
  <c r="AQ29" i="2"/>
  <c r="AQ39" i="2"/>
  <c r="AO8" i="2"/>
  <c r="AO12" i="2"/>
  <c r="AO22" i="2"/>
  <c r="AO23" i="2"/>
  <c r="AO25" i="2"/>
  <c r="AO27" i="2"/>
  <c r="AO29" i="2"/>
  <c r="AO39" i="2"/>
  <c r="AM25" i="2"/>
  <c r="AM27" i="2"/>
  <c r="AM29" i="2"/>
  <c r="AM39" i="2"/>
  <c r="AK25" i="2"/>
  <c r="AK27" i="2"/>
  <c r="AK29" i="2"/>
  <c r="AK39" i="2"/>
  <c r="AI25" i="2"/>
  <c r="AI27" i="2"/>
  <c r="AI29" i="2"/>
  <c r="AI39" i="2"/>
  <c r="AG25" i="2"/>
  <c r="AG27" i="2"/>
  <c r="AG29" i="2"/>
  <c r="AG39" i="2"/>
  <c r="AE25" i="2"/>
  <c r="AE27" i="2"/>
  <c r="AE29" i="2"/>
  <c r="AE39" i="2"/>
  <c r="AC25" i="2"/>
  <c r="AC27" i="2"/>
  <c r="AC29" i="2"/>
  <c r="AC39" i="2"/>
  <c r="AA25" i="2"/>
  <c r="AA27" i="2"/>
  <c r="AA29" i="2"/>
  <c r="AA39" i="2"/>
  <c r="Y25" i="2"/>
  <c r="Y27" i="2"/>
  <c r="Y29" i="2"/>
  <c r="Y39" i="2"/>
  <c r="W25" i="2"/>
  <c r="W27" i="2"/>
  <c r="W29" i="2"/>
  <c r="W39" i="2"/>
  <c r="U29" i="2"/>
  <c r="U39" i="2"/>
  <c r="S25" i="2"/>
  <c r="S27" i="2"/>
  <c r="S29" i="2"/>
  <c r="S39" i="2"/>
  <c r="Q25" i="2"/>
  <c r="Q27" i="2"/>
  <c r="Q29" i="2"/>
  <c r="Q39" i="2"/>
  <c r="O25" i="2"/>
  <c r="O27" i="2"/>
  <c r="O29" i="2"/>
  <c r="O39" i="2"/>
  <c r="M25" i="2"/>
  <c r="M27" i="2"/>
  <c r="M29" i="2"/>
  <c r="M39" i="2"/>
  <c r="K25" i="2"/>
  <c r="K27" i="2"/>
  <c r="K29" i="2"/>
  <c r="K39" i="2"/>
  <c r="I25" i="2"/>
  <c r="I27" i="2"/>
  <c r="I29" i="2"/>
  <c r="I39" i="2"/>
  <c r="G25" i="2"/>
  <c r="G27" i="2"/>
  <c r="G29" i="2"/>
  <c r="G39" i="2"/>
  <c r="E25" i="2"/>
  <c r="E27" i="2"/>
  <c r="E29" i="2"/>
  <c r="E39" i="2"/>
  <c r="AW38" i="2"/>
  <c r="AU38" i="2"/>
  <c r="AS25" i="2"/>
  <c r="AS27" i="2"/>
  <c r="AS29" i="2"/>
  <c r="AS38" i="2"/>
  <c r="AQ38" i="2"/>
  <c r="AO38" i="2"/>
  <c r="AM38" i="2"/>
  <c r="AK38" i="2"/>
  <c r="AI38" i="2"/>
  <c r="AG38" i="2"/>
  <c r="AE38" i="2"/>
  <c r="AC38" i="2"/>
  <c r="AA38" i="2"/>
  <c r="Y38" i="2"/>
  <c r="W38" i="2"/>
  <c r="U38" i="2"/>
  <c r="S38" i="2"/>
  <c r="Q38" i="2"/>
  <c r="O38" i="2"/>
  <c r="M38" i="2"/>
  <c r="K38" i="2"/>
  <c r="I38" i="2"/>
  <c r="G38" i="2"/>
  <c r="E38" i="2"/>
  <c r="AW34" i="2"/>
  <c r="AW35" i="2"/>
  <c r="AU34" i="2"/>
  <c r="AU35" i="2"/>
  <c r="AS34" i="2"/>
  <c r="AS35" i="2"/>
  <c r="AQ34" i="2"/>
  <c r="AQ35" i="2"/>
  <c r="AO34" i="2"/>
  <c r="AO35" i="2"/>
  <c r="AM34" i="2"/>
  <c r="AM35" i="2"/>
  <c r="AK34" i="2"/>
  <c r="AK35" i="2"/>
  <c r="AI34" i="2"/>
  <c r="AI35" i="2"/>
  <c r="AG34" i="2"/>
  <c r="AG35" i="2"/>
  <c r="AE34" i="2"/>
  <c r="AE35" i="2"/>
  <c r="AC34" i="2"/>
  <c r="AC35" i="2"/>
  <c r="AA34" i="2"/>
  <c r="AA35" i="2"/>
  <c r="Y34" i="2"/>
  <c r="Y35" i="2"/>
  <c r="W34" i="2"/>
  <c r="W35" i="2"/>
  <c r="U34" i="2"/>
  <c r="U35" i="2"/>
  <c r="S34" i="2"/>
  <c r="S35" i="2"/>
  <c r="Q34" i="2"/>
  <c r="Q35" i="2"/>
  <c r="O34" i="2"/>
  <c r="O35" i="2"/>
  <c r="M34" i="2"/>
  <c r="M35" i="2"/>
  <c r="K34" i="2"/>
  <c r="K35" i="2"/>
  <c r="I34" i="2"/>
  <c r="I35" i="2"/>
  <c r="G34" i="2"/>
  <c r="G35" i="2"/>
  <c r="E35" i="2"/>
  <c r="C34" i="2"/>
  <c r="C25" i="2"/>
  <c r="C27" i="2"/>
  <c r="C29" i="2"/>
  <c r="C35" i="2"/>
  <c r="E34" i="2"/>
  <c r="U25" i="2"/>
</calcChain>
</file>

<file path=xl/sharedStrings.xml><?xml version="1.0" encoding="utf-8"?>
<sst xmlns="http://schemas.openxmlformats.org/spreadsheetml/2006/main" count="254" uniqueCount="165">
  <si>
    <t xml:space="preserve">Affirm Holdings, Inc. </t>
  </si>
  <si>
    <t>Selected Unaudited Financials</t>
  </si>
  <si>
    <t>Last Updated: May 8, 2024</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</si>
  <si>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Quarterly Report on Form 10-Q for the quarter ended March 31, 2024.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</si>
  <si>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</si>
  <si>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</si>
  <si>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</si>
  <si>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</si>
  <si>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</si>
  <si>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</si>
  <si>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</si>
  <si>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</si>
  <si>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</si>
  <si>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</si>
  <si>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</si>
  <si>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</si>
  <si>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</si>
  <si>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</si>
  <si>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</si>
  <si>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</si>
  <si>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</si>
  <si>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</si>
  <si>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</si>
  <si>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</si>
  <si>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</si>
  <si>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</si>
  <si>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</si>
  <si>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</si>
  <si>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</si>
  <si>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Loss</t>
  </si>
  <si>
    <t>Other income (expense), net</t>
  </si>
  <si>
    <t>Loss Before Income Taxes</t>
  </si>
  <si>
    <t>Income tax expense (benefit)</t>
  </si>
  <si>
    <t>Net Loss</t>
  </si>
  <si>
    <t>Excess return to preferred stockholders on repurchase</t>
  </si>
  <si>
    <t>Net Loss Attributable to Common Stockholders</t>
  </si>
  <si>
    <t>Other Comprehensive Loss</t>
  </si>
  <si>
    <t>Foreign currency translation adjustments</t>
  </si>
  <si>
    <t>Unrealized gain (loss) on securities available for sale, net</t>
  </si>
  <si>
    <t>Gain (loss) on cash flow hedges</t>
  </si>
  <si>
    <t>Net Other Comprehensive Income (Loss)</t>
  </si>
  <si>
    <t>Comprehensive Loss</t>
  </si>
  <si>
    <t>Per share data:</t>
  </si>
  <si>
    <t>Net loss per share attributable to common stockholders:</t>
  </si>
  <si>
    <t>Basic</t>
  </si>
  <si>
    <t>Diluted</t>
  </si>
  <si>
    <t>Weighted average common shares outstanding</t>
  </si>
  <si>
    <r>
      <rPr>
        <vertAlign val="superscript"/>
        <sz val="8"/>
        <color rgb="FF000000"/>
        <rFont val="Times New Roman"/>
        <family val="1"/>
      </rPr>
      <t xml:space="preserve">(1)  </t>
    </r>
    <r>
      <rPr>
        <sz val="8"/>
        <color rgb="FF000000"/>
        <rFont val="Times New Roman"/>
        <family val="1"/>
      </rPr>
      <t>FY Q1'21 and FY Q2'21 amounts include adjustments to amounts previously reported due to effects of adoption of accounting standards effective July 1, 2020</t>
    </r>
  </si>
  <si>
    <r>
      <rPr>
        <vertAlign val="superscript"/>
        <sz val="8"/>
        <color rgb="FF000000"/>
        <rFont val="Times New Roman"/>
        <family val="1"/>
      </rPr>
      <t xml:space="preserve">(2)  </t>
    </r>
    <r>
      <rPr>
        <sz val="8"/>
        <color rgb="FF000000"/>
        <rFont val="Times New Roman"/>
        <family val="1"/>
      </rPr>
      <t>FY Q3'21 amounts include adjustments to amounts previously reported due to an adjustment to stock-based compensation expense</t>
    </r>
  </si>
  <si>
    <r>
      <rPr>
        <vertAlign val="superscript"/>
        <sz val="8"/>
        <color rgb="FF000000"/>
        <rFont val="Times New Roman"/>
        <family val="1"/>
      </rPr>
      <t xml:space="preserve">(3)  </t>
    </r>
    <r>
      <rPr>
        <sz val="8"/>
        <color rgb="FF000000"/>
        <rFont val="Times New Roman"/>
        <family val="1"/>
      </rPr>
      <t>Increase in basic and diluted shares beginning in FY Q3'21 driven by conversion of preferred stock into 148,396,979 common shares as well as issuance of 28,290,000 shares associated with Affirm Initial Public Offering.</t>
    </r>
  </si>
  <si>
    <t>Non-GAAP Financial Measures (Unaudited)</t>
  </si>
  <si>
    <t>(in thousands, except percent data)</t>
  </si>
  <si>
    <t>Operating expenses (GAAP)</t>
  </si>
  <si>
    <t>Transaction costs</t>
  </si>
  <si>
    <t>Total operating expenses (GAAP)</t>
  </si>
  <si>
    <t>Operating loss</t>
  </si>
  <si>
    <t>Add: Depreciation &amp; amortization</t>
  </si>
  <si>
    <t>Add: Stock-based compensation included in operating expenses</t>
  </si>
  <si>
    <t>Add: Shopify warrant expense</t>
  </si>
  <si>
    <t>Add: Amazon warrant expense</t>
  </si>
  <si>
    <t>Add: Restructuring and other</t>
  </si>
  <si>
    <r>
      <rPr>
        <sz val="8"/>
        <color rgb="FF000000"/>
        <rFont val="Times New Roman"/>
        <family val="1"/>
      </rPr>
      <t xml:space="preserve">Add: Other costs </t>
    </r>
    <r>
      <rPr>
        <vertAlign val="superscript"/>
        <sz val="8"/>
        <color rgb="FF000000"/>
        <rFont val="Times New Roman"/>
        <family val="1"/>
      </rPr>
      <t>3</t>
    </r>
  </si>
  <si>
    <t>Adjusted operating income (loss) (Non-GAAP)</t>
  </si>
  <si>
    <t>Total revenue, net</t>
  </si>
  <si>
    <t>Adjusted operating margin (Non-GAAP)</t>
  </si>
  <si>
    <t>Less: Depreciation and amortization</t>
  </si>
  <si>
    <t>Less: Stock-based compensation</t>
  </si>
  <si>
    <t>Less: Other costs</t>
  </si>
  <si>
    <t xml:space="preserve">Non-GAAP processing and servicing </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</si>
  <si>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</si>
  <si>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</si>
  <si>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</si>
  <si>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</si>
  <si>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</si>
  <si>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</si>
  <si>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</si>
  <si>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vertAlign val="superscript"/>
        <sz val="8"/>
        <color rgb="FF000000"/>
        <rFont val="Times New Roman"/>
        <family val="1"/>
      </rPr>
      <t>(3)</t>
    </r>
    <r>
      <rPr>
        <sz val="8"/>
        <color rgb="FF000000"/>
        <rFont val="Times New Roman"/>
        <family val="1"/>
      </rPr>
      <t xml:space="preserve"> Other costs consists of expenses incurred in the period associated with the Company's initial public offering, acquisitions, impairment charges</t>
    </r>
    <r>
      <rPr>
        <sz val="8"/>
        <color rgb="FF000000"/>
        <rFont val="Times New Roman"/>
        <family val="1"/>
      </rPr>
      <t xml:space="preserve"> and exit and disposal costs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</si>
  <si>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</si>
  <si>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</si>
  <si>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</si>
  <si>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</si>
  <si>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</si>
  <si>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</si>
  <si>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</si>
  <si>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</si>
  <si>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</si>
  <si>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</si>
  <si>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</si>
  <si>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</si>
  <si>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</si>
  <si>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</si>
  <si>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</si>
  <si>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</si>
  <si>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</si>
  <si>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</si>
  <si>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</si>
  <si>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</si>
  <si>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</si>
  <si>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</si>
  <si>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</si>
  <si>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</si>
  <si>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</si>
  <si>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</si>
  <si>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</si>
  <si>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</si>
  <si>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</si>
  <si>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</si>
  <si>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</si>
  <si>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</si>
  <si>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</si>
  <si>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</si>
  <si>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</si>
  <si>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</si>
  <si>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</si>
  <si>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</si>
  <si>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</si>
  <si>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</si>
  <si>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Core 0% APR</t>
  </si>
  <si>
    <r>
      <rPr>
        <sz val="8"/>
        <color rgb="FF000000"/>
        <rFont val="Times New Roman"/>
        <family val="1"/>
      </rPr>
      <t xml:space="preserve">Pay in 4 / Split Pay </t>
    </r>
    <r>
      <rPr>
        <vertAlign val="superscript"/>
        <sz val="8"/>
        <color rgb="FF000000"/>
        <rFont val="Times New Roman"/>
        <family val="1"/>
      </rPr>
      <t>(1)</t>
    </r>
  </si>
  <si>
    <t>Total</t>
  </si>
  <si>
    <t xml:space="preserve">Interest-Bearing </t>
  </si>
  <si>
    <t>Transaction Count by POS Mix</t>
  </si>
  <si>
    <t>POS-Integrated</t>
  </si>
  <si>
    <r>
      <rPr>
        <sz val="8"/>
        <color rgb="FF000000"/>
        <rFont val="Times New Roman"/>
        <family val="1"/>
      </rPr>
      <t xml:space="preserve">Affirm Transactions </t>
    </r>
    <r>
      <rPr>
        <vertAlign val="superscript"/>
        <sz val="8"/>
        <color rgb="FF000000"/>
        <rFont val="Times New Roman"/>
        <family val="1"/>
      </rPr>
      <t>(2)</t>
    </r>
  </si>
  <si>
    <t xml:space="preserve">Point of Sale (Merchant) </t>
  </si>
  <si>
    <t xml:space="preserve">Affirm </t>
  </si>
  <si>
    <t>Consumer Count</t>
  </si>
  <si>
    <r>
      <rPr>
        <sz val="8"/>
        <color rgb="FF000000"/>
        <rFont val="Times New Roman"/>
        <family val="1"/>
      </rPr>
      <t xml:space="preserve">Active Consumer </t>
    </r>
    <r>
      <rPr>
        <vertAlign val="superscript"/>
        <sz val="8"/>
        <color rgb="FF000000"/>
        <rFont val="Times New Roman"/>
        <family val="1"/>
      </rPr>
      <t>(3)</t>
    </r>
  </si>
  <si>
    <t>Transaction Count</t>
  </si>
  <si>
    <t>Repeat Consumer Transactions</t>
  </si>
  <si>
    <t>First Time Consumer Transactions</t>
  </si>
  <si>
    <t>Average Order Value (in ones)</t>
  </si>
  <si>
    <r>
      <rPr>
        <vertAlign val="superscript"/>
        <sz val="8"/>
        <color rgb="FF000000"/>
        <rFont val="Times New Roman"/>
        <family val="1"/>
      </rPr>
      <t xml:space="preserve">(1)  </t>
    </r>
    <r>
      <rPr>
        <sz val="8"/>
        <color rgb="FF000000"/>
        <rFont val="Times New Roman"/>
        <family val="1"/>
      </rPr>
      <t>Beginning in Fiscal Q1 2023, Affirm  modified the definition of its low Average Order Value product from Split Pay to Pay in 4. Pay in 4 includes volume from loan transactions with 0% APR and 6-8 week term lengths but now excludes volume from monthly installment loans with 0% APR and 3 month term lengths. All quarters in this file following Fiscal Q1 2022 reflect the updated definition of Pay in 4.</t>
    </r>
  </si>
  <si>
    <r>
      <rPr>
        <vertAlign val="superscript"/>
        <sz val="8"/>
        <color rgb="FF000000"/>
        <rFont val="Times New Roman"/>
        <family val="1"/>
      </rPr>
      <t>(2)</t>
    </r>
    <r>
      <rPr>
        <sz val="8"/>
        <color rgb="FF000000"/>
        <rFont val="Times New Roman"/>
        <family val="1"/>
      </rPr>
      <t xml:space="preserve"> Based on transactions initiated by Affirm through mobile app and website channels as well as Affirm Card.</t>
    </r>
  </si>
  <si>
    <r>
      <rPr>
        <vertAlign val="superscript"/>
        <sz val="8"/>
        <color rgb="FF000000"/>
        <rFont val="Times New Roman"/>
        <family val="1"/>
      </rPr>
      <t>(3)</t>
    </r>
    <r>
      <rPr>
        <sz val="8"/>
        <color rgb="FF000000"/>
        <rFont val="Times New Roman"/>
        <family val="1"/>
      </rPr>
      <t xml:space="preserve"> Active Consumer defined as a consumer who engages in at least one transaction on our platform during the 12 months prior to the measurement date,</t>
    </r>
  </si>
  <si>
    <t>Portfolio Metrics (Unaudited)</t>
  </si>
  <si>
    <t>(in billions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</si>
  <si>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</si>
  <si>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</si>
  <si>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</si>
  <si>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</si>
  <si>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</si>
  <si>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</si>
  <si>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 (in thousands)</t>
  </si>
  <si>
    <t>Equity Capital Required as a percentage of Total Platform Portfolio</t>
  </si>
  <si>
    <t>Funding Capacity</t>
  </si>
  <si>
    <t>Total Platform Portfolio percentage of Funding Capacity</t>
  </si>
  <si>
    <r>
      <rPr>
        <vertAlign val="superscript"/>
        <sz val="8"/>
        <color rgb="FF000000"/>
        <rFont val="Times New Roman"/>
        <family val="1"/>
      </rPr>
      <t xml:space="preserve">(1) </t>
    </r>
    <r>
      <rPr>
        <sz val="8"/>
        <color rgb="FF000000"/>
        <rFont val="Times New Roman"/>
        <family val="1"/>
      </rPr>
      <t>On Balance Sheet (Non-Securitized) includes Loans Pledged as Collateral in warehouse financing vehicles or held by Affirm and consolidated on Affirm’s balance sheet</t>
    </r>
  </si>
  <si>
    <r>
      <rPr>
        <vertAlign val="superscript"/>
        <sz val="8"/>
        <color rgb="FF000000"/>
        <rFont val="Times New Roman"/>
        <family val="1"/>
      </rPr>
      <t xml:space="preserve">(2) </t>
    </r>
    <r>
      <rPr>
        <sz val="8"/>
        <color rgb="FF000000"/>
        <rFont val="Times New Roman"/>
        <family val="1"/>
      </rPr>
      <t>On Balance Sheet (Securitized) includes Loans Pledged as Collateral in securitizations and consolidated on Affirm’s balance sheet</t>
    </r>
  </si>
  <si>
    <r>
      <rPr>
        <vertAlign val="superscript"/>
        <sz val="8"/>
        <color rgb="FF000000"/>
        <rFont val="Times New Roman"/>
        <family val="1"/>
      </rPr>
      <t>(3)</t>
    </r>
    <r>
      <rPr>
        <sz val="8"/>
        <color rgb="FF000000"/>
        <rFont val="Times New Roman"/>
        <family val="1"/>
      </rPr>
      <t xml:space="preserve"> Off Balance Sheet includes Loans Held by Third Parties and not consolidated on Affirm’s balance sheet</t>
    </r>
  </si>
  <si>
    <r>
      <rPr>
        <vertAlign val="superscript"/>
        <sz val="8"/>
        <color rgb="FF000000"/>
        <rFont val="Times New Roman"/>
        <family val="1"/>
      </rPr>
      <t xml:space="preserve">(4) </t>
    </r>
    <r>
      <rPr>
        <sz val="8"/>
        <color rgb="FF000000"/>
        <rFont val="Times New Roman"/>
        <family val="1"/>
      </rPr>
      <t>Off Balance Sheet (Securitized) includes Loans Pledged as Collateral in securitizations and not consolidated on Affirm’s balance sheet</t>
    </r>
  </si>
  <si>
    <r>
      <rPr>
        <vertAlign val="superscript"/>
        <sz val="8"/>
        <color rgb="FF000000"/>
        <rFont val="Times New Roman"/>
        <family val="1"/>
      </rPr>
      <t xml:space="preserve">(5) </t>
    </r>
    <r>
      <rPr>
        <sz val="8"/>
        <color rgb="FF000000"/>
        <rFont val="Times New Roman"/>
        <family val="1"/>
      </rPr>
      <t>Equity Capital Required is the sum of the balance of loans held for investment and loans held for sale, less the balance of funding debt and notes issued by securitization trusts as of the balance sheet date</t>
    </r>
  </si>
  <si>
    <r>
      <rPr>
        <vertAlign val="superscript"/>
        <sz val="8"/>
        <color rgb="FF000000"/>
        <rFont val="Times New Roman"/>
        <family val="1"/>
      </rPr>
      <t xml:space="preserve">(6) </t>
    </r>
    <r>
      <rPr>
        <sz val="8"/>
        <color rgb="FF000000"/>
        <rFont val="Times New Roman"/>
        <family val="1"/>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</si>
  <si>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</si>
  <si>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</si>
  <si>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</si>
  <si>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</si>
  <si>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</si>
  <si>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</si>
  <si>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</si>
  <si>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</si>
  <si>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</si>
  <si>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family val="1"/>
      </rPr>
      <t>(1)</t>
    </r>
    <r>
      <rPr>
        <sz val="8"/>
        <color rgb="FF000000"/>
        <rFont val="Times New Roman"/>
        <family val="1"/>
      </rPr>
      <t xml:space="preserve"> Metrics are unaudited</t>
    </r>
  </si>
  <si>
    <r>
      <rPr>
        <vertAlign val="superscript"/>
        <sz val="8"/>
        <color rgb="FF000000"/>
        <rFont val="Times New Roman"/>
        <family val="1"/>
      </rPr>
      <t>(2)</t>
    </r>
    <r>
      <rPr>
        <sz val="8"/>
        <color rgb="FF000000"/>
        <rFont val="Times New Roman"/>
        <family val="1"/>
      </rPr>
      <t xml:space="preserve"> Amounts above are included in operating expenses</t>
    </r>
  </si>
  <si>
    <r>
      <rPr>
        <vertAlign val="superscript"/>
        <sz val="8"/>
        <color rgb="FF000000"/>
        <rFont val="Times New Roman"/>
        <family val="1"/>
      </rPr>
      <t>(3)</t>
    </r>
    <r>
      <rPr>
        <sz val="8"/>
        <color rgb="FF000000"/>
        <rFont val="Times New Roman"/>
        <family val="1"/>
      </rPr>
      <t xml:space="preserve"> Fiscal Q3'21 and Q4'21 amounts include adjustments to amounts previously reported due to understatements in stock-based compensation.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</si>
</sst>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sz val="8"/>
      <color rgb="FF026DCE"/>
      <name val="Times New Roman"/>
      <family val="1"/>
    </font>
    <font>
      <sz val="8"/>
      <color rgb="FF000000"/>
      <name val="Arial"/>
      <family val="2"/>
    </font>
    <font>
      <b/>
      <i/>
      <sz val="8"/>
      <color rgb="FF000000"/>
      <name val="Times New Roman"/>
      <family val="1"/>
    </font>
    <font>
      <b/>
      <sz val="8"/>
      <color rgb="FF026DCE"/>
      <name val="Times New Roman"/>
      <family val="1"/>
    </font>
    <font>
      <vertAlign val="superscript"/>
      <sz val="8"/>
      <color rgb="FF000000"/>
      <name val="Times New Roman"/>
      <family val="1"/>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7">
    <xf numFmtId="0" fontId="0" fillId="0" borderId="0" xfId="0"/>
    <xf numFmtId="0" fontId="6"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xf>
    <xf numFmtId="164" fontId="8" fillId="0" borderId="2" xfId="0" applyNumberFormat="1" applyFont="1" applyBorder="1" applyAlignment="1">
      <alignment horizontal="center" wrapText="1"/>
    </xf>
    <xf numFmtId="165" fontId="8" fillId="0" borderId="2" xfId="0" applyNumberFormat="1" applyFont="1" applyBorder="1" applyAlignment="1">
      <alignment horizontal="center" wrapText="1"/>
    </xf>
    <xf numFmtId="0" fontId="9" fillId="0" borderId="3" xfId="0" applyFont="1" applyBorder="1" applyAlignment="1">
      <alignment horizontal="left" wrapText="1"/>
    </xf>
    <xf numFmtId="0" fontId="9" fillId="0" borderId="0" xfId="0" applyFont="1" applyAlignment="1">
      <alignment horizontal="left" wrapText="1" indent="1"/>
    </xf>
    <xf numFmtId="166" fontId="10" fillId="0" borderId="0" xfId="0" applyNumberFormat="1" applyFont="1" applyAlignment="1">
      <alignment wrapText="1"/>
    </xf>
    <xf numFmtId="167" fontId="10" fillId="0" borderId="1" xfId="0" applyNumberFormat="1" applyFont="1" applyBorder="1" applyAlignment="1">
      <alignment wrapText="1"/>
    </xf>
    <xf numFmtId="0" fontId="8" fillId="0" borderId="0" xfId="0" applyFont="1" applyAlignment="1">
      <alignment horizontal="left" wrapText="1" indent="3"/>
    </xf>
    <xf numFmtId="167" fontId="8" fillId="0" borderId="3" xfId="0" applyNumberFormat="1" applyFont="1" applyBorder="1" applyAlignment="1">
      <alignment wrapText="1"/>
    </xf>
    <xf numFmtId="167" fontId="10" fillId="0" borderId="0" xfId="0" applyNumberFormat="1" applyFont="1" applyAlignment="1">
      <alignment wrapText="1"/>
    </xf>
    <xf numFmtId="167" fontId="8" fillId="0" borderId="2" xfId="0" applyNumberFormat="1" applyFont="1" applyBorder="1" applyAlignment="1">
      <alignment wrapText="1"/>
    </xf>
    <xf numFmtId="0" fontId="9" fillId="0" borderId="3" xfId="0" applyFont="1" applyBorder="1" applyAlignment="1">
      <alignment wrapText="1"/>
    </xf>
    <xf numFmtId="0" fontId="11" fillId="0" borderId="0" xfId="0" applyFont="1" applyAlignment="1">
      <alignment wrapText="1"/>
    </xf>
    <xf numFmtId="167" fontId="10" fillId="0" borderId="2" xfId="0" applyNumberFormat="1" applyFont="1" applyBorder="1" applyAlignment="1">
      <alignment wrapText="1"/>
    </xf>
    <xf numFmtId="166" fontId="8" fillId="0" borderId="4" xfId="0" applyNumberFormat="1" applyFont="1" applyBorder="1" applyAlignment="1">
      <alignment wrapText="1"/>
    </xf>
    <xf numFmtId="0" fontId="9" fillId="0" borderId="5" xfId="0" applyFont="1" applyBorder="1" applyAlignment="1">
      <alignment horizontal="right" wrapText="1"/>
    </xf>
    <xf numFmtId="168" fontId="9" fillId="0" borderId="0" xfId="0" applyNumberFormat="1" applyFont="1" applyAlignment="1">
      <alignment wrapText="1"/>
    </xf>
    <xf numFmtId="169" fontId="10" fillId="0" borderId="0" xfId="0" applyNumberFormat="1" applyFont="1" applyAlignment="1">
      <alignment horizontal="right" wrapText="1"/>
    </xf>
    <xf numFmtId="165" fontId="8" fillId="0" borderId="3" xfId="0" applyNumberFormat="1" applyFont="1" applyBorder="1" applyAlignment="1">
      <alignment horizontal="center" wrapText="1"/>
    </xf>
    <xf numFmtId="0" fontId="8" fillId="0" borderId="3" xfId="0" applyFont="1" applyBorder="1" applyAlignment="1">
      <alignment horizontal="center" wrapText="1"/>
    </xf>
    <xf numFmtId="164" fontId="8" fillId="0" borderId="3" xfId="0" applyNumberFormat="1" applyFont="1" applyBorder="1" applyAlignment="1">
      <alignment horizontal="center" wrapText="1"/>
    </xf>
    <xf numFmtId="0" fontId="11" fillId="0" borderId="3" xfId="0" applyFont="1" applyBorder="1" applyAlignment="1">
      <alignment wrapText="1"/>
    </xf>
    <xf numFmtId="0" fontId="12" fillId="0" borderId="3" xfId="0" applyFont="1" applyBorder="1" applyAlignment="1">
      <alignment horizontal="center" wrapText="1"/>
    </xf>
    <xf numFmtId="0" fontId="8" fillId="0" borderId="0" xfId="0" applyFont="1" applyAlignment="1">
      <alignment wrapText="1"/>
    </xf>
    <xf numFmtId="0" fontId="9" fillId="0" borderId="0" xfId="0" applyFont="1" applyAlignment="1">
      <alignment wrapText="1"/>
    </xf>
    <xf numFmtId="166" fontId="8" fillId="0" borderId="2" xfId="0" applyNumberFormat="1" applyFont="1" applyBorder="1" applyAlignment="1">
      <alignment wrapText="1"/>
    </xf>
    <xf numFmtId="167" fontId="10" fillId="0" borderId="3" xfId="0" applyNumberFormat="1" applyFont="1" applyBorder="1" applyAlignment="1">
      <alignment wrapText="1"/>
    </xf>
    <xf numFmtId="166" fontId="8" fillId="0" borderId="3" xfId="0" applyNumberFormat="1" applyFont="1" applyBorder="1" applyAlignment="1">
      <alignment wrapText="1"/>
    </xf>
    <xf numFmtId="166" fontId="8" fillId="0" borderId="0" xfId="0" applyNumberFormat="1" applyFont="1" applyAlignment="1">
      <alignment wrapText="1"/>
    </xf>
    <xf numFmtId="166" fontId="9" fillId="0" borderId="2" xfId="0" applyNumberFormat="1" applyFont="1" applyBorder="1" applyAlignment="1">
      <alignment wrapText="1"/>
    </xf>
    <xf numFmtId="170" fontId="8" fillId="0" borderId="2" xfId="0" applyNumberFormat="1" applyFont="1" applyBorder="1" applyAlignment="1">
      <alignment wrapText="1"/>
    </xf>
    <xf numFmtId="164" fontId="8" fillId="0" borderId="1" xfId="0" applyNumberFormat="1" applyFont="1" applyBorder="1" applyAlignment="1">
      <alignment horizontal="center" wrapText="1"/>
    </xf>
    <xf numFmtId="171" fontId="8" fillId="0" borderId="2" xfId="0" applyNumberFormat="1" applyFont="1" applyBorder="1" applyAlignment="1">
      <alignment horizontal="center" wrapText="1"/>
    </xf>
    <xf numFmtId="0" fontId="9" fillId="0" borderId="5" xfId="0" applyFont="1" applyBorder="1" applyAlignment="1">
      <alignment wrapText="1"/>
    </xf>
    <xf numFmtId="0" fontId="1" fillId="0" borderId="3" xfId="0" applyFont="1" applyBorder="1" applyAlignment="1">
      <alignment wrapText="1"/>
    </xf>
    <xf numFmtId="0" fontId="1" fillId="0" borderId="5" xfId="0" applyFont="1" applyBorder="1" applyAlignment="1">
      <alignment wrapText="1"/>
    </xf>
    <xf numFmtId="172" fontId="10" fillId="0" borderId="0" xfId="0" applyNumberFormat="1" applyFont="1" applyAlignment="1">
      <alignment wrapText="1"/>
    </xf>
    <xf numFmtId="172" fontId="10" fillId="0" borderId="1" xfId="0" applyNumberFormat="1" applyFont="1" applyBorder="1" applyAlignment="1">
      <alignment wrapText="1"/>
    </xf>
    <xf numFmtId="172" fontId="8" fillId="0" borderId="2" xfId="0" applyNumberFormat="1" applyFont="1" applyBorder="1" applyAlignment="1">
      <alignment wrapText="1"/>
    </xf>
    <xf numFmtId="173" fontId="9" fillId="0" borderId="3" xfId="0" applyNumberFormat="1" applyFont="1" applyBorder="1" applyAlignment="1">
      <alignment horizontal="right" wrapText="1"/>
    </xf>
    <xf numFmtId="174" fontId="9" fillId="0" borderId="3" xfId="0" applyNumberFormat="1" applyFont="1" applyBorder="1" applyAlignment="1">
      <alignment horizontal="right" wrapText="1"/>
    </xf>
    <xf numFmtId="173" fontId="9" fillId="0" borderId="0" xfId="0" applyNumberFormat="1" applyFont="1" applyAlignment="1">
      <alignment horizontal="right" wrapText="1"/>
    </xf>
    <xf numFmtId="174" fontId="9" fillId="0" borderId="0" xfId="0" applyNumberFormat="1" applyFont="1" applyAlignment="1">
      <alignment horizontal="right" wrapText="1"/>
    </xf>
    <xf numFmtId="175" fontId="10" fillId="0" borderId="0" xfId="0" applyNumberFormat="1" applyFont="1" applyAlignment="1">
      <alignment wrapText="1"/>
    </xf>
    <xf numFmtId="175" fontId="10" fillId="0" borderId="1" xfId="0" applyNumberFormat="1" applyFont="1" applyBorder="1" applyAlignment="1">
      <alignment wrapText="1"/>
    </xf>
    <xf numFmtId="175" fontId="8" fillId="0" borderId="2" xfId="0" applyNumberFormat="1" applyFont="1" applyBorder="1" applyAlignment="1">
      <alignment wrapText="1"/>
    </xf>
    <xf numFmtId="175" fontId="13" fillId="0" borderId="2" xfId="0" applyNumberFormat="1" applyFont="1" applyBorder="1" applyAlignment="1">
      <alignment wrapText="1"/>
    </xf>
    <xf numFmtId="175" fontId="10" fillId="0" borderId="3" xfId="0" applyNumberFormat="1" applyFont="1" applyBorder="1" applyAlignment="1">
      <alignment wrapText="1"/>
    </xf>
    <xf numFmtId="176" fontId="10" fillId="0" borderId="0" xfId="0" applyNumberFormat="1" applyFont="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9" fillId="2" borderId="3" xfId="0" applyFont="1" applyFill="1" applyBorder="1" applyAlignment="1">
      <alignment horizontal="right" wrapText="1"/>
    </xf>
    <xf numFmtId="0" fontId="9" fillId="2" borderId="0" xfId="0" applyFont="1" applyFill="1" applyAlignment="1">
      <alignment horizontal="right" wrapText="1"/>
    </xf>
    <xf numFmtId="0" fontId="9" fillId="0" borderId="3" xfId="0" applyFont="1" applyBorder="1" applyAlignment="1">
      <alignment horizontal="right" wrapText="1"/>
    </xf>
    <xf numFmtId="166" fontId="13" fillId="0" borderId="0" xfId="0" applyNumberFormat="1" applyFont="1" applyAlignment="1">
      <alignment wrapText="1"/>
    </xf>
    <xf numFmtId="172" fontId="13" fillId="0" borderId="0" xfId="0" applyNumberFormat="1" applyFont="1" applyAlignment="1">
      <alignment wrapText="1"/>
    </xf>
    <xf numFmtId="0" fontId="10" fillId="0" borderId="3" xfId="0" applyFont="1" applyBorder="1" applyAlignment="1">
      <alignment wrapText="1"/>
    </xf>
    <xf numFmtId="0" fontId="6" fillId="0" borderId="0" xfId="0" applyFont="1" applyAlignment="1">
      <alignment wrapText="1"/>
    </xf>
    <xf numFmtId="0" fontId="0" fillId="0" borderId="0" xfId="0"/>
    <xf numFmtId="0" fontId="7" fillId="0" borderId="0" xfId="0" applyFont="1" applyAlignment="1">
      <alignment wrapText="1"/>
    </xf>
    <xf numFmtId="0" fontId="8" fillId="0" borderId="1" xfId="0" applyFont="1" applyBorder="1" applyAlignment="1">
      <alignment horizontal="center" wrapText="1"/>
    </xf>
    <xf numFmtId="0" fontId="9" fillId="0" borderId="0" xfId="0" applyFont="1" applyAlignment="1">
      <alignment horizontal="left" wrapText="1"/>
    </xf>
    <xf numFmtId="0" fontId="9" fillId="0" borderId="3" xfId="0" applyFont="1" applyBorder="1" applyAlignment="1">
      <alignment horizontal="left" wrapText="1"/>
    </xf>
    <xf numFmtId="0" fontId="9"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showRuler="0" workbookViewId="0"/>
  </sheetViews>
  <sheetFormatPr baseColWidth="10" defaultColWidth="12.83203125" defaultRowHeight="13" x14ac:dyDescent="0.15"/>
  <cols>
    <col min="1" max="14" width="22.5" customWidth="1"/>
  </cols>
  <sheetData>
    <row r="1" spans="1:14" ht="15" customHeight="1" x14ac:dyDescent="0.15"/>
    <row r="2" spans="1:14" ht="15" customHeight="1" x14ac:dyDescent="0.15"/>
    <row r="3" spans="1:14" ht="15" customHeight="1" x14ac:dyDescent="0.15">
      <c r="A3" s="1" t="s">
        <v>0</v>
      </c>
    </row>
    <row r="4" spans="1:14" ht="15" customHeight="1" x14ac:dyDescent="0.15">
      <c r="A4" s="60" t="s">
        <v>1</v>
      </c>
      <c r="B4" s="61"/>
    </row>
    <row r="5" spans="1:14" ht="15" customHeight="1" x14ac:dyDescent="0.15">
      <c r="A5" s="60" t="s">
        <v>2</v>
      </c>
      <c r="B5" s="61"/>
    </row>
    <row r="6" spans="1:14" ht="15" customHeight="1" x14ac:dyDescent="0.15"/>
    <row r="7" spans="1:14" ht="15" customHeight="1" x14ac:dyDescent="0.15"/>
    <row r="8" spans="1:14" ht="15" customHeight="1" x14ac:dyDescent="0.15"/>
    <row r="9" spans="1:14" ht="33.25" customHeight="1" x14ac:dyDescent="0.15">
      <c r="A9" s="62" t="s">
        <v>3</v>
      </c>
      <c r="B9" s="61"/>
      <c r="C9" s="61"/>
      <c r="D9" s="61"/>
      <c r="E9" s="61"/>
      <c r="F9" s="61"/>
      <c r="G9" s="61"/>
      <c r="H9" s="61"/>
      <c r="I9" s="61"/>
      <c r="J9" s="61"/>
      <c r="K9" s="61"/>
      <c r="L9" s="61"/>
      <c r="M9" s="61"/>
      <c r="N9" s="61"/>
    </row>
    <row r="10" spans="1:14" ht="33.25" customHeight="1" x14ac:dyDescent="0.15">
      <c r="A10" s="61"/>
      <c r="B10" s="61"/>
      <c r="C10" s="61"/>
      <c r="D10" s="61"/>
      <c r="E10" s="61"/>
      <c r="F10" s="61"/>
      <c r="G10" s="61"/>
      <c r="H10" s="61"/>
      <c r="I10" s="61"/>
      <c r="J10" s="61"/>
      <c r="K10" s="61"/>
      <c r="L10" s="61"/>
      <c r="M10" s="61"/>
      <c r="N10" s="61"/>
    </row>
    <row r="11" spans="1:14" ht="14.25" customHeight="1" x14ac:dyDescent="0.15"/>
    <row r="12" spans="1:14" ht="15" customHeight="1" x14ac:dyDescent="0.15"/>
    <row r="13" spans="1:14" ht="15" customHeight="1" x14ac:dyDescent="0.15">
      <c r="A13" s="62" t="s">
        <v>4</v>
      </c>
      <c r="B13" s="61"/>
      <c r="C13" s="61"/>
      <c r="D13" s="61"/>
      <c r="E13" s="61"/>
      <c r="F13" s="61"/>
      <c r="G13" s="61"/>
      <c r="H13" s="61"/>
      <c r="I13" s="61"/>
      <c r="J13" s="61"/>
      <c r="K13" s="61"/>
      <c r="L13" s="61"/>
      <c r="M13" s="61"/>
      <c r="N13" s="61"/>
    </row>
    <row r="14" spans="1:14" ht="21.75" customHeight="1" x14ac:dyDescent="0.15">
      <c r="A14" s="61"/>
      <c r="B14" s="61"/>
      <c r="C14" s="61"/>
      <c r="D14" s="61"/>
      <c r="E14" s="61"/>
      <c r="F14" s="61"/>
      <c r="G14" s="61"/>
      <c r="H14" s="61"/>
      <c r="I14" s="61"/>
      <c r="J14" s="61"/>
      <c r="K14" s="61"/>
      <c r="L14" s="61"/>
      <c r="M14" s="61"/>
      <c r="N14" s="61"/>
    </row>
    <row r="15" spans="1:14" ht="14.25" customHeight="1" x14ac:dyDescent="0.15">
      <c r="A15" s="61"/>
      <c r="B15" s="61"/>
      <c r="C15" s="61"/>
      <c r="D15" s="61"/>
      <c r="E15" s="61"/>
      <c r="F15" s="61"/>
      <c r="G15" s="61"/>
      <c r="H15" s="61"/>
      <c r="I15" s="61"/>
      <c r="J15" s="61"/>
      <c r="K15" s="61"/>
      <c r="L15" s="61"/>
      <c r="M15" s="61"/>
      <c r="N15" s="61"/>
    </row>
    <row r="16" spans="1:14" ht="14.25" customHeight="1" x14ac:dyDescent="0.15">
      <c r="A16" s="61"/>
      <c r="B16" s="61"/>
      <c r="C16" s="61"/>
      <c r="D16" s="61"/>
      <c r="E16" s="61"/>
      <c r="F16" s="61"/>
      <c r="G16" s="61"/>
      <c r="H16" s="61"/>
      <c r="I16" s="61"/>
      <c r="J16" s="61"/>
      <c r="K16" s="61"/>
      <c r="L16" s="61"/>
      <c r="M16" s="61"/>
      <c r="N16" s="61"/>
    </row>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50"/>
  <sheetViews>
    <sheetView workbookViewId="0">
      <pane xSplit="2" ySplit="4" topLeftCell="C5" activePane="bottomRight" state="frozen"/>
      <selection pane="topRight"/>
      <selection pane="bottomLeft"/>
      <selection pane="bottomRight" activeCell="C2" sqref="C2"/>
    </sheetView>
  </sheetViews>
  <sheetFormatPr baseColWidth="10" defaultColWidth="12.83203125" defaultRowHeight="13" x14ac:dyDescent="0.15"/>
  <cols>
    <col min="1" max="1" width="41.1640625" customWidth="1"/>
    <col min="2" max="2" width="0" hidden="1" customWidth="1"/>
    <col min="3" max="3" width="15.83203125" customWidth="1"/>
    <col min="4" max="4" width="0" hidden="1" customWidth="1"/>
    <col min="5" max="5" width="17.83203125" customWidth="1"/>
    <col min="6" max="6" width="0" hidden="1" customWidth="1"/>
    <col min="7" max="7" width="16.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5.1640625" customWidth="1"/>
    <col min="16" max="16" width="0" hidden="1" customWidth="1"/>
    <col min="17" max="17" width="14.6640625" customWidth="1"/>
    <col min="18" max="18" width="12.83203125" hidden="1" customWidth="1"/>
    <col min="19" max="19" width="15.1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5.1640625" customWidth="1"/>
    <col min="28" max="28" width="0" hidden="1" customWidth="1"/>
    <col min="29" max="29" width="14.6640625" customWidth="1"/>
    <col min="30" max="30" width="0" hidden="1" customWidth="1"/>
    <col min="31" max="31" width="14.33203125" customWidth="1"/>
    <col min="32" max="32" width="12.83203125" hidden="1" customWidth="1"/>
    <col min="33" max="33" width="14.6640625" customWidth="1"/>
    <col min="34" max="34" width="0" hidden="1" customWidth="1"/>
    <col min="35" max="35" width="14.6640625" customWidth="1"/>
    <col min="36" max="36" width="0" hidden="1" customWidth="1"/>
    <col min="37" max="37" width="14.6640625" customWidth="1"/>
    <col min="38" max="38" width="0" hidden="1" customWidth="1"/>
    <col min="39" max="39" width="14.83203125" customWidth="1"/>
    <col min="40" max="40" width="4.1640625" customWidth="1"/>
    <col min="41" max="41" width="15.1640625" customWidth="1"/>
    <col min="42" max="42" width="0" hidden="1" customWidth="1"/>
    <col min="43" max="43" width="15.1640625" customWidth="1"/>
    <col min="44" max="44" width="0" hidden="1" customWidth="1"/>
    <col min="45" max="45" width="15.1640625" customWidth="1"/>
    <col min="46" max="46" width="0" hidden="1" customWidth="1"/>
    <col min="47" max="47" width="15.1640625" customWidth="1"/>
    <col min="48" max="48" width="12.83203125" hidden="1" customWidth="1"/>
    <col min="49" max="49" width="15.1640625" customWidth="1"/>
  </cols>
  <sheetData>
    <row r="1" spans="1:49" ht="15" customHeight="1" x14ac:dyDescent="0.15">
      <c r="A1" s="2" t="s">
        <v>5</v>
      </c>
    </row>
    <row r="2" spans="1:49" ht="48.25" customHeight="1" x14ac:dyDescent="0.15">
      <c r="A2" s="3" t="s">
        <v>6</v>
      </c>
    </row>
    <row r="3" spans="1:49" ht="15" customHeight="1" x14ac:dyDescent="0.15">
      <c r="A3" s="3" t="s">
        <v>7</v>
      </c>
      <c r="C3" s="63" t="s">
        <v>8</v>
      </c>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O3" s="63" t="s">
        <v>9</v>
      </c>
      <c r="AP3" s="61"/>
      <c r="AQ3" s="61"/>
      <c r="AR3" s="61"/>
      <c r="AS3" s="61"/>
      <c r="AT3" s="61"/>
      <c r="AU3" s="61"/>
      <c r="AV3" s="61"/>
      <c r="AW3" s="61"/>
    </row>
    <row r="4" spans="1:49" ht="25.75" customHeight="1" x14ac:dyDescent="0.15">
      <c r="C4" s="4">
        <v>43738</v>
      </c>
      <c r="D4" s="21"/>
      <c r="E4" s="4">
        <v>43830</v>
      </c>
      <c r="F4" s="22"/>
      <c r="G4" s="4">
        <v>43921</v>
      </c>
      <c r="H4" s="21"/>
      <c r="I4" s="4">
        <v>44012</v>
      </c>
      <c r="J4" s="21"/>
      <c r="K4" s="4">
        <v>44104</v>
      </c>
      <c r="L4" s="21"/>
      <c r="M4" s="4">
        <v>44196</v>
      </c>
      <c r="N4" s="14"/>
      <c r="O4" s="4">
        <v>44286</v>
      </c>
      <c r="P4" s="14"/>
      <c r="Q4" s="4">
        <v>44377</v>
      </c>
      <c r="R4" s="22"/>
      <c r="S4" s="4">
        <v>44469</v>
      </c>
      <c r="T4" s="21"/>
      <c r="U4" s="4">
        <v>44561</v>
      </c>
      <c r="V4" s="23"/>
      <c r="W4" s="4">
        <v>44651</v>
      </c>
      <c r="X4" s="23"/>
      <c r="Y4" s="4">
        <v>44742</v>
      </c>
      <c r="Z4" s="23"/>
      <c r="AA4" s="4">
        <v>44834</v>
      </c>
      <c r="AB4" s="21"/>
      <c r="AC4" s="4">
        <v>44926</v>
      </c>
      <c r="AD4" s="23"/>
      <c r="AE4" s="4">
        <v>45016</v>
      </c>
      <c r="AF4" s="23"/>
      <c r="AG4" s="4">
        <v>45107</v>
      </c>
      <c r="AH4" s="23"/>
      <c r="AI4" s="4">
        <v>45199</v>
      </c>
      <c r="AJ4" s="23"/>
      <c r="AK4" s="4">
        <v>45291</v>
      </c>
      <c r="AL4" s="23"/>
      <c r="AM4" s="4">
        <v>45382</v>
      </c>
      <c r="AO4" s="5">
        <v>43646</v>
      </c>
      <c r="AP4" s="24"/>
      <c r="AQ4" s="5">
        <v>44012</v>
      </c>
      <c r="AR4" s="24"/>
      <c r="AS4" s="5">
        <v>44377</v>
      </c>
      <c r="AT4" s="24"/>
      <c r="AU4" s="5">
        <v>44742</v>
      </c>
      <c r="AV4" s="21"/>
      <c r="AW4" s="5">
        <v>45107</v>
      </c>
    </row>
    <row r="5" spans="1:49" ht="27.5" customHeight="1" x14ac:dyDescent="0.15">
      <c r="A5" s="2" t="s">
        <v>10</v>
      </c>
      <c r="C5" s="6"/>
      <c r="E5" s="6" t="s">
        <v>11</v>
      </c>
      <c r="F5" s="3" t="s">
        <v>11</v>
      </c>
      <c r="G5" s="6"/>
      <c r="I5" s="6"/>
      <c r="K5" s="25"/>
      <c r="M5" s="25"/>
      <c r="O5" s="25"/>
      <c r="Q5" s="25"/>
      <c r="R5" s="3" t="s">
        <v>11</v>
      </c>
      <c r="S5" s="6"/>
      <c r="U5" s="6"/>
      <c r="W5" s="6"/>
      <c r="Y5" s="6"/>
      <c r="AA5" s="6"/>
      <c r="AC5" s="25"/>
      <c r="AE5" s="25"/>
      <c r="AG5" s="25"/>
      <c r="AI5" s="25"/>
      <c r="AK5" s="25"/>
      <c r="AM5" s="25"/>
      <c r="AO5" s="24"/>
      <c r="AQ5" s="24"/>
      <c r="AS5" s="25"/>
      <c r="AU5" s="25"/>
      <c r="AW5" s="25"/>
    </row>
    <row r="6" spans="1:49" ht="15" customHeight="1" x14ac:dyDescent="0.15">
      <c r="A6" s="7" t="s">
        <v>12</v>
      </c>
      <c r="C6" s="8">
        <v>36389000</v>
      </c>
      <c r="E6" s="8">
        <v>67764000</v>
      </c>
      <c r="G6" s="8">
        <v>67350000</v>
      </c>
      <c r="I6" s="8">
        <v>85249000</v>
      </c>
      <c r="K6" s="8">
        <v>93265000</v>
      </c>
      <c r="M6" s="8">
        <v>99630000</v>
      </c>
      <c r="O6" s="8">
        <v>97999000</v>
      </c>
      <c r="Q6" s="8">
        <v>88657000</v>
      </c>
      <c r="S6" s="8">
        <v>92244000</v>
      </c>
      <c r="U6" s="8">
        <v>127087000</v>
      </c>
      <c r="W6" s="8">
        <v>121054000</v>
      </c>
      <c r="Y6" s="8">
        <v>118126000</v>
      </c>
      <c r="AA6" s="8">
        <v>113149000</v>
      </c>
      <c r="AC6" s="8">
        <v>134019000</v>
      </c>
      <c r="AE6" s="8">
        <v>119013000</v>
      </c>
      <c r="AG6" s="8">
        <v>141419000</v>
      </c>
      <c r="AI6" s="8">
        <v>145950000</v>
      </c>
      <c r="AK6" s="8">
        <v>188357000</v>
      </c>
      <c r="AM6" s="8">
        <v>159292000</v>
      </c>
      <c r="AO6" s="8">
        <v>132363000</v>
      </c>
      <c r="AQ6" s="8">
        <v>256752000</v>
      </c>
      <c r="AS6" s="8">
        <v>379551000</v>
      </c>
      <c r="AU6" s="8">
        <v>458511000</v>
      </c>
      <c r="AW6" s="8">
        <v>507600000</v>
      </c>
    </row>
    <row r="7" spans="1:49" ht="15" customHeight="1" x14ac:dyDescent="0.15">
      <c r="A7" s="7" t="s">
        <v>13</v>
      </c>
      <c r="C7" s="9">
        <v>3601000</v>
      </c>
      <c r="E7" s="9">
        <v>7110000</v>
      </c>
      <c r="G7" s="9">
        <v>5930000</v>
      </c>
      <c r="I7" s="9">
        <v>2699000</v>
      </c>
      <c r="K7" s="9">
        <v>5958000</v>
      </c>
      <c r="M7" s="9">
        <v>10820000</v>
      </c>
      <c r="O7" s="9">
        <v>13809000</v>
      </c>
      <c r="Q7" s="9">
        <v>19264000</v>
      </c>
      <c r="S7" s="9">
        <v>19395000</v>
      </c>
      <c r="U7" s="9">
        <v>26558000</v>
      </c>
      <c r="W7" s="9">
        <v>23169000</v>
      </c>
      <c r="Y7" s="9">
        <v>31574000</v>
      </c>
      <c r="AA7" s="9">
        <v>26708000</v>
      </c>
      <c r="AC7" s="9">
        <v>29117000</v>
      </c>
      <c r="AE7" s="9">
        <v>29469000</v>
      </c>
      <c r="AG7" s="9">
        <v>34044000</v>
      </c>
      <c r="AI7" s="9">
        <v>33476000</v>
      </c>
      <c r="AK7" s="9">
        <v>39269000</v>
      </c>
      <c r="AM7" s="9">
        <v>35676000</v>
      </c>
      <c r="AO7" s="9">
        <v>7911000</v>
      </c>
      <c r="AQ7" s="9">
        <v>19340000</v>
      </c>
      <c r="AS7" s="9">
        <v>49851000</v>
      </c>
      <c r="AU7" s="9">
        <v>100696000</v>
      </c>
      <c r="AW7" s="9">
        <v>119338000</v>
      </c>
    </row>
    <row r="8" spans="1:49" ht="15" customHeight="1" x14ac:dyDescent="0.15">
      <c r="A8" s="10" t="s">
        <v>14</v>
      </c>
      <c r="C8" s="11">
        <f>SUM(C6:C7)</f>
        <v>39990000</v>
      </c>
      <c r="E8" s="11">
        <f>SUM(E6:E7)</f>
        <v>74874000</v>
      </c>
      <c r="G8" s="11">
        <f>SUM(G6:G7)</f>
        <v>73280000</v>
      </c>
      <c r="I8" s="11">
        <f>SUM(I6:I7)</f>
        <v>87948000</v>
      </c>
      <c r="K8" s="11">
        <f>SUM(K6:K7)</f>
        <v>99223000</v>
      </c>
      <c r="M8" s="11">
        <f>SUM(M6:M7)</f>
        <v>110450000</v>
      </c>
      <c r="O8" s="11">
        <f>SUM(O6:O7)</f>
        <v>111808000</v>
      </c>
      <c r="Q8" s="11">
        <f>SUM(Q6:Q7)</f>
        <v>107921000</v>
      </c>
      <c r="S8" s="11">
        <f>SUM(S6:S7)</f>
        <v>111639000</v>
      </c>
      <c r="U8" s="11">
        <f>SUM(U6:U7)</f>
        <v>153645000</v>
      </c>
      <c r="W8" s="11">
        <f>SUM(W6:W7)</f>
        <v>144223000</v>
      </c>
      <c r="Y8" s="11">
        <f>SUM(Y6:Y7)</f>
        <v>149700000</v>
      </c>
      <c r="AA8" s="11">
        <f>SUM(AA6:AA7)</f>
        <v>139857000</v>
      </c>
      <c r="AC8" s="11">
        <f>SUM(AC6:AC7)</f>
        <v>163136000</v>
      </c>
      <c r="AE8" s="11">
        <f>SUM(AE6:AE7)</f>
        <v>148482000</v>
      </c>
      <c r="AG8" s="11">
        <f>SUM(AG6:AG7)</f>
        <v>175463000</v>
      </c>
      <c r="AI8" s="11">
        <f>SUM(AI6:AI7)</f>
        <v>179426000</v>
      </c>
      <c r="AK8" s="11">
        <f>SUM(AK6:AK7)</f>
        <v>227626000</v>
      </c>
      <c r="AM8" s="11">
        <f>SUM(AM6:AM7)</f>
        <v>194968000</v>
      </c>
      <c r="AO8" s="11">
        <f>SUM(AO6:AO7)</f>
        <v>140274000</v>
      </c>
      <c r="AQ8" s="11">
        <f>SUM(AQ6:AQ7)</f>
        <v>276092000</v>
      </c>
      <c r="AS8" s="11">
        <f>SUM(AS6:AS7)</f>
        <v>429402000</v>
      </c>
      <c r="AU8" s="11">
        <f>SUM(AU6:AU7)</f>
        <v>559207000</v>
      </c>
      <c r="AW8" s="11">
        <f>SUM(AW6:AW7)</f>
        <v>626938000</v>
      </c>
    </row>
    <row r="9" spans="1:49" ht="15" customHeight="1" x14ac:dyDescent="0.15">
      <c r="A9" s="7" t="s">
        <v>15</v>
      </c>
      <c r="C9" s="12">
        <v>40168000</v>
      </c>
      <c r="E9" s="12">
        <v>45073000</v>
      </c>
      <c r="G9" s="12">
        <v>52372000</v>
      </c>
      <c r="I9" s="12">
        <v>49117000</v>
      </c>
      <c r="K9" s="12">
        <v>54237000</v>
      </c>
      <c r="M9" s="12">
        <v>73857000</v>
      </c>
      <c r="O9" s="12">
        <v>94530000</v>
      </c>
      <c r="Q9" s="12">
        <v>103793000</v>
      </c>
      <c r="S9" s="12">
        <v>117302000</v>
      </c>
      <c r="U9" s="12">
        <v>138355000</v>
      </c>
      <c r="W9" s="12">
        <v>134599000</v>
      </c>
      <c r="Y9" s="12">
        <v>137624000</v>
      </c>
      <c r="AA9" s="12">
        <v>136802000</v>
      </c>
      <c r="AC9" s="12">
        <v>155321000</v>
      </c>
      <c r="AE9" s="12">
        <v>178270000</v>
      </c>
      <c r="AG9" s="12">
        <v>214824000</v>
      </c>
      <c r="AI9" s="12">
        <v>262679000</v>
      </c>
      <c r="AK9" s="12">
        <v>288346000</v>
      </c>
      <c r="AM9" s="12">
        <v>315712000</v>
      </c>
      <c r="AO9" s="12">
        <v>119404000</v>
      </c>
      <c r="AQ9" s="12">
        <v>186730000</v>
      </c>
      <c r="AS9" s="12">
        <v>326417000</v>
      </c>
      <c r="AU9" s="12">
        <v>527880000</v>
      </c>
      <c r="AW9" s="12">
        <v>685217000</v>
      </c>
    </row>
    <row r="10" spans="1:49" ht="15" customHeight="1" x14ac:dyDescent="0.15">
      <c r="A10" s="7" t="s">
        <v>16</v>
      </c>
      <c r="C10" s="12">
        <v>5725000</v>
      </c>
      <c r="E10" s="12">
        <v>4738000</v>
      </c>
      <c r="G10" s="12">
        <v>9866000</v>
      </c>
      <c r="I10" s="12">
        <v>11578000</v>
      </c>
      <c r="K10" s="12">
        <v>16434000</v>
      </c>
      <c r="M10" s="12">
        <v>14560000</v>
      </c>
      <c r="O10" s="12">
        <v>16350000</v>
      </c>
      <c r="Q10" s="12">
        <v>42582000</v>
      </c>
      <c r="S10" s="12">
        <v>30979000</v>
      </c>
      <c r="U10" s="12">
        <v>57690000</v>
      </c>
      <c r="W10" s="12">
        <v>52484000</v>
      </c>
      <c r="Y10" s="12">
        <v>55282000</v>
      </c>
      <c r="AA10" s="12">
        <v>63595000</v>
      </c>
      <c r="AC10" s="12">
        <v>59607000</v>
      </c>
      <c r="AE10" s="12">
        <v>32813000</v>
      </c>
      <c r="AG10" s="12">
        <v>32326000</v>
      </c>
      <c r="AI10" s="12">
        <v>34285000</v>
      </c>
      <c r="AK10" s="12">
        <v>52702000</v>
      </c>
      <c r="AM10" s="12">
        <v>40183000</v>
      </c>
      <c r="AO10" s="12">
        <v>-440000</v>
      </c>
      <c r="AQ10" s="12">
        <v>31907000</v>
      </c>
      <c r="AS10" s="12">
        <v>89926000</v>
      </c>
      <c r="AU10" s="12">
        <v>196435000</v>
      </c>
      <c r="AW10" s="12">
        <v>188341000</v>
      </c>
    </row>
    <row r="11" spans="1:49" ht="15" customHeight="1" x14ac:dyDescent="0.15">
      <c r="A11" s="7" t="s">
        <v>17</v>
      </c>
      <c r="C11" s="9">
        <v>2064000</v>
      </c>
      <c r="E11" s="9">
        <v>5291000</v>
      </c>
      <c r="G11" s="9">
        <v>2755000</v>
      </c>
      <c r="I11" s="9">
        <v>4689000</v>
      </c>
      <c r="K11" s="9">
        <v>4084000</v>
      </c>
      <c r="M11" s="9">
        <v>5174000</v>
      </c>
      <c r="O11" s="9">
        <v>7977000</v>
      </c>
      <c r="Q11" s="9">
        <v>7484000</v>
      </c>
      <c r="S11" s="9">
        <v>9465000</v>
      </c>
      <c r="U11" s="9">
        <v>11321000</v>
      </c>
      <c r="W11" s="9">
        <v>23456000</v>
      </c>
      <c r="Y11" s="9">
        <v>21528000</v>
      </c>
      <c r="AA11" s="9">
        <v>21370000</v>
      </c>
      <c r="AC11" s="9">
        <v>21494000</v>
      </c>
      <c r="AE11" s="9">
        <v>21413000</v>
      </c>
      <c r="AG11" s="9">
        <v>23212000</v>
      </c>
      <c r="AI11" s="9">
        <v>20157000</v>
      </c>
      <c r="AK11" s="9">
        <v>22436000</v>
      </c>
      <c r="AM11" s="9">
        <v>25294000</v>
      </c>
      <c r="AO11" s="9">
        <v>5129000</v>
      </c>
      <c r="AQ11" s="9">
        <v>14799000</v>
      </c>
      <c r="AS11" s="9">
        <v>24719000</v>
      </c>
      <c r="AU11" s="9">
        <v>65770000</v>
      </c>
      <c r="AW11" s="9">
        <v>87489000</v>
      </c>
    </row>
    <row r="12" spans="1:49" ht="15" customHeight="1" x14ac:dyDescent="0.15">
      <c r="A12" s="2" t="s">
        <v>18</v>
      </c>
      <c r="C12" s="13">
        <f>SUM(C8:C11)</f>
        <v>87947000</v>
      </c>
      <c r="E12" s="13">
        <f>SUM(E8:E11)</f>
        <v>129976000</v>
      </c>
      <c r="G12" s="13">
        <f>SUM(G8:G11)</f>
        <v>138273000</v>
      </c>
      <c r="I12" s="13">
        <f>SUM(I8:I11)</f>
        <v>153332000</v>
      </c>
      <c r="K12" s="13">
        <f>SUM(K8:K11)</f>
        <v>173978000</v>
      </c>
      <c r="M12" s="13">
        <f>SUM(M8:M11)</f>
        <v>204041000</v>
      </c>
      <c r="O12" s="13">
        <f>SUM(O8:O11)</f>
        <v>230665000</v>
      </c>
      <c r="Q12" s="13">
        <f>SUM(Q8:Q11)</f>
        <v>261780000</v>
      </c>
      <c r="S12" s="13">
        <f>SUM(S8:S11)</f>
        <v>269385000</v>
      </c>
      <c r="U12" s="13">
        <f>SUM(U8:U11)</f>
        <v>361011000</v>
      </c>
      <c r="W12" s="13">
        <f>SUM(W8:W11)</f>
        <v>354762000</v>
      </c>
      <c r="Y12" s="13">
        <f>SUM(Y8:Y11)</f>
        <v>364134000</v>
      </c>
      <c r="AA12" s="13">
        <f>SUM(AA8:AA11)</f>
        <v>361624000</v>
      </c>
      <c r="AC12" s="13">
        <f>SUM(AC8:AC11)</f>
        <v>399558000</v>
      </c>
      <c r="AE12" s="13">
        <f>SUM(AE8:AE11)</f>
        <v>380978000</v>
      </c>
      <c r="AG12" s="13">
        <f>SUM(AG8:AG11)</f>
        <v>445825000</v>
      </c>
      <c r="AI12" s="13">
        <f>SUM(AI8:AI11)</f>
        <v>496547000</v>
      </c>
      <c r="AK12" s="13">
        <f>SUM(AK8:AK11)</f>
        <v>591110000</v>
      </c>
      <c r="AM12" s="13">
        <f>SUM(AM8:AM11)</f>
        <v>576157000</v>
      </c>
      <c r="AO12" s="13">
        <f>SUM(AO8:AO11)</f>
        <v>264367000</v>
      </c>
      <c r="AQ12" s="13">
        <f>SUM(AQ8:AQ11)</f>
        <v>509528000</v>
      </c>
      <c r="AS12" s="13">
        <f>SUM(AS8:AS11)</f>
        <v>870464000</v>
      </c>
      <c r="AU12" s="13">
        <f>SUM(AU8:AU11)</f>
        <v>1349292000</v>
      </c>
      <c r="AW12" s="13">
        <f>SUM(AW8:AW11)</f>
        <v>1587985000</v>
      </c>
    </row>
    <row r="13" spans="1:49" ht="15" customHeight="1" x14ac:dyDescent="0.15">
      <c r="A13" s="2" t="s">
        <v>19</v>
      </c>
      <c r="C13" s="14"/>
      <c r="E13" s="14" t="s">
        <v>11</v>
      </c>
      <c r="F13" s="15" t="s">
        <v>11</v>
      </c>
      <c r="G13" s="14"/>
      <c r="I13" s="14"/>
      <c r="K13" s="14"/>
      <c r="M13" s="14" t="s">
        <v>11</v>
      </c>
      <c r="O13" s="14" t="s">
        <v>11</v>
      </c>
      <c r="Q13" s="14" t="s">
        <v>11</v>
      </c>
      <c r="R13" s="15" t="s">
        <v>11</v>
      </c>
      <c r="S13" s="14"/>
      <c r="U13" s="14"/>
      <c r="W13" s="14"/>
      <c r="Y13" s="14"/>
      <c r="AA13" s="14"/>
      <c r="AC13" s="14"/>
      <c r="AE13" s="14"/>
      <c r="AG13" s="14"/>
      <c r="AI13" s="14"/>
      <c r="AK13" s="14"/>
      <c r="AM13" s="14"/>
      <c r="AO13" s="14"/>
      <c r="AQ13" s="14" t="s">
        <v>11</v>
      </c>
      <c r="AS13" s="14" t="s">
        <v>11</v>
      </c>
      <c r="AU13" s="14" t="s">
        <v>11</v>
      </c>
      <c r="AW13" s="14"/>
    </row>
    <row r="14" spans="1:49" ht="15" customHeight="1" x14ac:dyDescent="0.15">
      <c r="A14" s="7" t="s">
        <v>20</v>
      </c>
      <c r="C14" s="12">
        <v>19961000</v>
      </c>
      <c r="E14" s="12">
        <v>42661000</v>
      </c>
      <c r="G14" s="12">
        <v>43519000</v>
      </c>
      <c r="I14" s="12">
        <v>55311000</v>
      </c>
      <c r="K14" s="12">
        <v>65868000</v>
      </c>
      <c r="M14" s="12">
        <v>67768000</v>
      </c>
      <c r="O14" s="12">
        <v>62054000</v>
      </c>
      <c r="Q14" s="12">
        <v>51010000</v>
      </c>
      <c r="S14" s="12">
        <v>51678000</v>
      </c>
      <c r="U14" s="12">
        <v>65265000</v>
      </c>
      <c r="W14" s="12">
        <v>46853000</v>
      </c>
      <c r="Y14" s="12">
        <v>40285000</v>
      </c>
      <c r="AA14" s="12">
        <v>35610000</v>
      </c>
      <c r="AC14" s="12">
        <v>38422000</v>
      </c>
      <c r="AE14" s="12">
        <v>31224000</v>
      </c>
      <c r="AG14" s="12">
        <v>35009000</v>
      </c>
      <c r="AI14" s="12">
        <v>34866000</v>
      </c>
      <c r="AK14" s="12">
        <v>53630000</v>
      </c>
      <c r="AM14" s="12">
        <v>44143000</v>
      </c>
      <c r="AO14" s="12">
        <v>73383000</v>
      </c>
      <c r="AQ14" s="12">
        <v>161452000</v>
      </c>
      <c r="AS14" s="12">
        <v>246700000</v>
      </c>
      <c r="AU14" s="12">
        <v>204081000</v>
      </c>
      <c r="AW14" s="12">
        <v>140265000</v>
      </c>
    </row>
    <row r="15" spans="1:49" ht="15" customHeight="1" x14ac:dyDescent="0.15">
      <c r="A15" s="7" t="s">
        <v>21</v>
      </c>
      <c r="C15" s="12">
        <v>24844000</v>
      </c>
      <c r="E15" s="12">
        <v>30178000</v>
      </c>
      <c r="G15" s="12">
        <v>82216000</v>
      </c>
      <c r="I15" s="12">
        <v>-32171000</v>
      </c>
      <c r="K15" s="12">
        <v>28931000</v>
      </c>
      <c r="M15" s="12">
        <v>12521000</v>
      </c>
      <c r="O15" s="12">
        <v>-1063000</v>
      </c>
      <c r="Q15" s="12">
        <v>25489000</v>
      </c>
      <c r="S15" s="12">
        <v>63647000</v>
      </c>
      <c r="U15" s="12">
        <v>52640000</v>
      </c>
      <c r="W15" s="12">
        <v>66294000</v>
      </c>
      <c r="Y15" s="12">
        <v>72691000</v>
      </c>
      <c r="AA15" s="12">
        <v>64250000</v>
      </c>
      <c r="AC15" s="12">
        <v>106689000</v>
      </c>
      <c r="AE15" s="12">
        <v>66438000</v>
      </c>
      <c r="AG15" s="12">
        <v>94483000</v>
      </c>
      <c r="AI15" s="12">
        <v>99696000</v>
      </c>
      <c r="AK15" s="12">
        <v>120880000</v>
      </c>
      <c r="AM15" s="12">
        <v>122443000</v>
      </c>
      <c r="AO15" s="12">
        <v>78025000</v>
      </c>
      <c r="AQ15" s="12">
        <v>105067000</v>
      </c>
      <c r="AS15" s="12">
        <v>65878000</v>
      </c>
      <c r="AU15" s="12">
        <v>255272000</v>
      </c>
      <c r="AW15" s="12">
        <v>331860000</v>
      </c>
    </row>
    <row r="16" spans="1:49" ht="15" customHeight="1" x14ac:dyDescent="0.15">
      <c r="A16" s="7" t="s">
        <v>22</v>
      </c>
      <c r="C16" s="12">
        <v>8128000</v>
      </c>
      <c r="E16" s="12">
        <v>8167000</v>
      </c>
      <c r="G16" s="12">
        <v>8204000</v>
      </c>
      <c r="I16" s="12">
        <v>7817000</v>
      </c>
      <c r="K16" s="12">
        <v>10352000</v>
      </c>
      <c r="M16" s="12">
        <v>12060000</v>
      </c>
      <c r="O16" s="12">
        <v>14665000</v>
      </c>
      <c r="Q16" s="12">
        <v>15623000</v>
      </c>
      <c r="S16" s="12">
        <v>16753000</v>
      </c>
      <c r="U16" s="12">
        <v>17700000</v>
      </c>
      <c r="W16" s="12">
        <v>15824000</v>
      </c>
      <c r="Y16" s="12">
        <v>19417000</v>
      </c>
      <c r="AA16" s="12">
        <v>25066000</v>
      </c>
      <c r="AC16" s="12">
        <v>43751000</v>
      </c>
      <c r="AE16" s="12">
        <v>51188000</v>
      </c>
      <c r="AG16" s="12">
        <v>63008000</v>
      </c>
      <c r="AI16" s="12">
        <v>73931000</v>
      </c>
      <c r="AK16" s="12">
        <v>84617000</v>
      </c>
      <c r="AM16" s="12">
        <v>90449000</v>
      </c>
      <c r="AO16" s="12">
        <v>25895000</v>
      </c>
      <c r="AQ16" s="12">
        <v>32316000</v>
      </c>
      <c r="AS16" s="12">
        <v>52700000</v>
      </c>
      <c r="AU16" s="12">
        <v>69694000</v>
      </c>
      <c r="AW16" s="12">
        <v>183013000</v>
      </c>
    </row>
    <row r="17" spans="1:49" ht="15" customHeight="1" x14ac:dyDescent="0.15">
      <c r="A17" s="7" t="s">
        <v>23</v>
      </c>
      <c r="C17" s="12">
        <v>9695000</v>
      </c>
      <c r="E17" s="12">
        <v>11652000</v>
      </c>
      <c r="G17" s="12">
        <v>13678000</v>
      </c>
      <c r="I17" s="12">
        <v>14806000</v>
      </c>
      <c r="K17" s="12">
        <v>13498000</v>
      </c>
      <c r="M17" s="12">
        <v>16802000</v>
      </c>
      <c r="O17" s="12">
        <v>21368000</v>
      </c>
      <c r="Q17" s="12">
        <v>21910000</v>
      </c>
      <c r="S17" s="12">
        <v>25201000</v>
      </c>
      <c r="U17" s="12">
        <v>41849000</v>
      </c>
      <c r="W17" s="12">
        <v>43371000</v>
      </c>
      <c r="Y17" s="12">
        <v>47393000</v>
      </c>
      <c r="AA17" s="12">
        <v>54359000</v>
      </c>
      <c r="AC17" s="12">
        <v>66508000</v>
      </c>
      <c r="AE17" s="12">
        <v>65229000</v>
      </c>
      <c r="AG17" s="12">
        <v>71247000</v>
      </c>
      <c r="AI17" s="12">
        <v>75671000</v>
      </c>
      <c r="AK17" s="12">
        <v>90203000</v>
      </c>
      <c r="AM17" s="12">
        <v>88209000</v>
      </c>
      <c r="AO17" s="12">
        <v>32669000</v>
      </c>
      <c r="AQ17" s="12">
        <v>49831000</v>
      </c>
      <c r="AS17" s="12">
        <v>73578000</v>
      </c>
      <c r="AU17" s="12">
        <v>157814000</v>
      </c>
      <c r="AW17" s="12">
        <v>257343000</v>
      </c>
    </row>
    <row r="18" spans="1:49" ht="15" customHeight="1" x14ac:dyDescent="0.15">
      <c r="A18" s="7" t="s">
        <v>24</v>
      </c>
      <c r="C18" s="12">
        <v>25368000</v>
      </c>
      <c r="E18" s="12">
        <v>31612000</v>
      </c>
      <c r="G18" s="12">
        <v>33654000</v>
      </c>
      <c r="I18" s="12">
        <v>31744000</v>
      </c>
      <c r="K18" s="12">
        <v>33768000</v>
      </c>
      <c r="M18" s="12">
        <v>41634000</v>
      </c>
      <c r="O18" s="12">
        <v>104806000</v>
      </c>
      <c r="Q18" s="12">
        <v>69128000</v>
      </c>
      <c r="S18" s="12">
        <v>78013000</v>
      </c>
      <c r="U18" s="12">
        <v>94989000</v>
      </c>
      <c r="W18" s="12">
        <v>110291000</v>
      </c>
      <c r="Y18" s="12">
        <v>135350000</v>
      </c>
      <c r="AA18" s="12">
        <v>144961000</v>
      </c>
      <c r="AC18" s="12">
        <v>156747000</v>
      </c>
      <c r="AE18" s="12">
        <v>161792000</v>
      </c>
      <c r="AG18" s="12">
        <v>152318000</v>
      </c>
      <c r="AI18" s="12">
        <v>132965000</v>
      </c>
      <c r="AK18" s="12">
        <v>119833000</v>
      </c>
      <c r="AM18" s="12">
        <v>124828000</v>
      </c>
      <c r="AO18" s="12">
        <v>76071000</v>
      </c>
      <c r="AQ18" s="12">
        <v>122378000</v>
      </c>
      <c r="AS18" s="12">
        <v>249336000</v>
      </c>
      <c r="AU18" s="12">
        <v>418643000</v>
      </c>
      <c r="AW18" s="12">
        <v>615818000</v>
      </c>
    </row>
    <row r="19" spans="1:49" ht="15" customHeight="1" x14ac:dyDescent="0.15">
      <c r="A19" s="7" t="s">
        <v>25</v>
      </c>
      <c r="C19" s="12">
        <v>5219000</v>
      </c>
      <c r="E19" s="12">
        <v>7651000</v>
      </c>
      <c r="G19" s="12">
        <v>7108000</v>
      </c>
      <c r="I19" s="12">
        <v>5066000</v>
      </c>
      <c r="K19" s="12">
        <v>22582000</v>
      </c>
      <c r="M19" s="12">
        <v>39112000</v>
      </c>
      <c r="O19" s="12">
        <v>58184000</v>
      </c>
      <c r="Q19" s="12">
        <v>62312000</v>
      </c>
      <c r="S19" s="12">
        <v>63960000</v>
      </c>
      <c r="U19" s="12">
        <v>143476000</v>
      </c>
      <c r="W19" s="12">
        <v>156214000</v>
      </c>
      <c r="Y19" s="12">
        <v>168693000</v>
      </c>
      <c r="AA19" s="12">
        <v>163873000</v>
      </c>
      <c r="AC19" s="12">
        <v>188334000</v>
      </c>
      <c r="AE19" s="12">
        <v>140942000</v>
      </c>
      <c r="AG19" s="12">
        <v>145131000</v>
      </c>
      <c r="AI19" s="12">
        <v>146866000</v>
      </c>
      <c r="AK19" s="12">
        <v>161265000</v>
      </c>
      <c r="AM19" s="12">
        <v>132950000</v>
      </c>
      <c r="AO19" s="12">
        <v>16863000</v>
      </c>
      <c r="AQ19" s="12">
        <v>25044000</v>
      </c>
      <c r="AS19" s="12">
        <v>182190000</v>
      </c>
      <c r="AU19" s="12">
        <v>532343000</v>
      </c>
      <c r="AW19" s="12">
        <v>638280000</v>
      </c>
    </row>
    <row r="20" spans="1:49" ht="15" customHeight="1" x14ac:dyDescent="0.15">
      <c r="A20" s="7" t="s">
        <v>26</v>
      </c>
      <c r="C20" s="12">
        <v>27704000</v>
      </c>
      <c r="E20" s="12">
        <v>30688000</v>
      </c>
      <c r="G20" s="12">
        <v>31399000</v>
      </c>
      <c r="I20" s="12">
        <v>31439000</v>
      </c>
      <c r="K20" s="12">
        <v>32273000</v>
      </c>
      <c r="M20" s="12">
        <v>40916000</v>
      </c>
      <c r="O20" s="12">
        <v>179999000</v>
      </c>
      <c r="Q20" s="12">
        <v>130561000</v>
      </c>
      <c r="S20" s="12">
        <v>136204000</v>
      </c>
      <c r="U20" s="12">
        <v>141292000</v>
      </c>
      <c r="W20" s="12">
        <v>142466000</v>
      </c>
      <c r="Y20" s="12">
        <v>157531000</v>
      </c>
      <c r="AA20" s="12">
        <v>160972000</v>
      </c>
      <c r="AC20" s="12">
        <v>158639000</v>
      </c>
      <c r="AE20" s="12">
        <v>139266000</v>
      </c>
      <c r="AG20" s="12">
        <v>127521000</v>
      </c>
      <c r="AI20" s="12">
        <v>140334000</v>
      </c>
      <c r="AK20" s="12">
        <v>132777000</v>
      </c>
      <c r="AM20" s="12">
        <v>128721000</v>
      </c>
      <c r="AO20" s="12">
        <v>88902000</v>
      </c>
      <c r="AQ20" s="12">
        <v>121230000</v>
      </c>
      <c r="AS20" s="12">
        <v>383749000</v>
      </c>
      <c r="AU20" s="12">
        <v>577493000</v>
      </c>
      <c r="AW20" s="12">
        <v>586398000</v>
      </c>
    </row>
    <row r="21" spans="1:49" ht="15" customHeight="1" x14ac:dyDescent="0.15">
      <c r="A21" s="7" t="s">
        <v>27</v>
      </c>
      <c r="C21" s="9">
        <v>0</v>
      </c>
      <c r="E21" s="9">
        <v>0</v>
      </c>
      <c r="G21" s="9">
        <v>0</v>
      </c>
      <c r="I21" s="9">
        <v>0</v>
      </c>
      <c r="K21" s="9">
        <v>0</v>
      </c>
      <c r="M21" s="9">
        <v>0</v>
      </c>
      <c r="O21" s="9">
        <v>0</v>
      </c>
      <c r="Q21" s="9">
        <v>0</v>
      </c>
      <c r="S21" s="9">
        <v>0</v>
      </c>
      <c r="U21" s="9">
        <v>0</v>
      </c>
      <c r="W21" s="9">
        <v>0</v>
      </c>
      <c r="Y21" s="9">
        <v>0</v>
      </c>
      <c r="AA21" s="9">
        <v>0</v>
      </c>
      <c r="AC21" s="9">
        <v>0</v>
      </c>
      <c r="AE21" s="9">
        <v>34934000</v>
      </c>
      <c r="AG21" s="9">
        <v>936000</v>
      </c>
      <c r="AI21" s="9">
        <v>1665000</v>
      </c>
      <c r="AK21" s="9">
        <v>56000</v>
      </c>
      <c r="AM21" s="9">
        <v>5203000</v>
      </c>
      <c r="AO21" s="9">
        <v>0</v>
      </c>
      <c r="AQ21" s="9">
        <v>0</v>
      </c>
      <c r="AS21" s="9">
        <v>0</v>
      </c>
      <c r="AU21" s="9">
        <v>0</v>
      </c>
      <c r="AW21" s="9">
        <v>35870000</v>
      </c>
    </row>
    <row r="22" spans="1:49" ht="15" customHeight="1" x14ac:dyDescent="0.15">
      <c r="A22" s="2" t="s">
        <v>28</v>
      </c>
      <c r="C22" s="13">
        <f>SUM(C14:C21)</f>
        <v>120919000</v>
      </c>
      <c r="E22" s="13">
        <f>SUM(E14:E21)</f>
        <v>162609000</v>
      </c>
      <c r="G22" s="13">
        <f>SUM(G14:G21)</f>
        <v>219778000</v>
      </c>
      <c r="I22" s="13">
        <f>SUM(I14:I21)</f>
        <v>114012000</v>
      </c>
      <c r="K22" s="13">
        <f>SUM(K14:K21)</f>
        <v>207272000</v>
      </c>
      <c r="M22" s="13">
        <f>SUM(M14:M21)</f>
        <v>230813000</v>
      </c>
      <c r="O22" s="13">
        <f>SUM(O14:O21)</f>
        <v>440013000</v>
      </c>
      <c r="Q22" s="13">
        <f>SUM(Q14:Q21)</f>
        <v>376033000</v>
      </c>
      <c r="S22" s="13">
        <f>SUM(S14:S21)</f>
        <v>435456000</v>
      </c>
      <c r="U22" s="13">
        <f>SUM(U14:U21)</f>
        <v>557211000</v>
      </c>
      <c r="W22" s="13">
        <f>SUM(W14:W21)</f>
        <v>581313000</v>
      </c>
      <c r="Y22" s="13">
        <f>SUM(Y14:Y21)</f>
        <v>641360000</v>
      </c>
      <c r="AA22" s="13">
        <f>SUM(AA14:AA21)</f>
        <v>649091000</v>
      </c>
      <c r="AC22" s="13">
        <f>SUM(AC14:AC21)</f>
        <v>759090000</v>
      </c>
      <c r="AE22" s="13">
        <f>SUM(AE14:AE21)</f>
        <v>691013000</v>
      </c>
      <c r="AG22" s="13">
        <f>SUM(AG14:AG21)</f>
        <v>689653000</v>
      </c>
      <c r="AI22" s="13">
        <f>SUM(AI14:AI21)</f>
        <v>705994000</v>
      </c>
      <c r="AK22" s="13">
        <f>SUM(AK14:AK21)</f>
        <v>763261000</v>
      </c>
      <c r="AM22" s="13">
        <f>SUM(AM14:AM21)</f>
        <v>736946000</v>
      </c>
      <c r="AO22" s="13">
        <f>SUM(AO14:AO21)</f>
        <v>391808000</v>
      </c>
      <c r="AQ22" s="13">
        <f>SUM(AQ14:AQ21)</f>
        <v>617318000</v>
      </c>
      <c r="AS22" s="13">
        <f>SUM(AS14:AS21)</f>
        <v>1254131000</v>
      </c>
      <c r="AU22" s="13">
        <f>SUM(AU14:AU21)</f>
        <v>2215340000</v>
      </c>
      <c r="AW22" s="13">
        <f>SUM(AW14:AW21)</f>
        <v>2788847000</v>
      </c>
    </row>
    <row r="23" spans="1:49" ht="15" customHeight="1" x14ac:dyDescent="0.15">
      <c r="A23" s="2" t="s">
        <v>29</v>
      </c>
      <c r="C23" s="13">
        <f>C12-C22</f>
        <v>-32972000</v>
      </c>
      <c r="E23" s="13">
        <f>E12-E22</f>
        <v>-32633000</v>
      </c>
      <c r="G23" s="13">
        <f>G12-G22</f>
        <v>-81505000</v>
      </c>
      <c r="I23" s="13">
        <f>I12-I22</f>
        <v>39320000</v>
      </c>
      <c r="K23" s="13">
        <f>K12-K22</f>
        <v>-33294000</v>
      </c>
      <c r="M23" s="13">
        <f>M12-M22</f>
        <v>-26772000</v>
      </c>
      <c r="O23" s="13">
        <f>O12-O22</f>
        <v>-209348000</v>
      </c>
      <c r="Q23" s="13">
        <f>Q12-Q22</f>
        <v>-114253000</v>
      </c>
      <c r="S23" s="13">
        <f>S12-S22</f>
        <v>-166071000</v>
      </c>
      <c r="U23" s="13">
        <f>U12-U22</f>
        <v>-196200000</v>
      </c>
      <c r="W23" s="13">
        <f>W12-W22</f>
        <v>-226551000</v>
      </c>
      <c r="Y23" s="13">
        <f>Y12-Y22</f>
        <v>-277226000</v>
      </c>
      <c r="AA23" s="13">
        <f>AA12-AA22</f>
        <v>-287467000</v>
      </c>
      <c r="AC23" s="13">
        <f>AC12-AC22</f>
        <v>-359532000</v>
      </c>
      <c r="AE23" s="13">
        <f>AE12-AE22</f>
        <v>-310035000</v>
      </c>
      <c r="AG23" s="13">
        <f>AG12-AG22</f>
        <v>-243828000</v>
      </c>
      <c r="AI23" s="13">
        <f>AI12-AI22</f>
        <v>-209447000</v>
      </c>
      <c r="AK23" s="13">
        <f>AK12-AK22</f>
        <v>-172151000</v>
      </c>
      <c r="AM23" s="13">
        <f>AM12-AM22</f>
        <v>-160789000</v>
      </c>
      <c r="AO23" s="13">
        <f>AO12-AO22</f>
        <v>-127441000</v>
      </c>
      <c r="AQ23" s="13">
        <f>AQ12-AQ22</f>
        <v>-107790000</v>
      </c>
      <c r="AS23" s="13">
        <f>AS12-AS22</f>
        <v>-383667000</v>
      </c>
      <c r="AU23" s="13">
        <f>AU12-AU22</f>
        <v>-866048000</v>
      </c>
      <c r="AW23" s="13">
        <f>AW12-AW22</f>
        <v>-1200862000</v>
      </c>
    </row>
    <row r="24" spans="1:49" ht="15" customHeight="1" x14ac:dyDescent="0.15">
      <c r="A24" s="3" t="s">
        <v>30</v>
      </c>
      <c r="C24" s="16">
        <v>2273000</v>
      </c>
      <c r="E24" s="16">
        <v>1730000</v>
      </c>
      <c r="G24" s="16">
        <v>-4022000</v>
      </c>
      <c r="I24" s="16">
        <v>-4413000</v>
      </c>
      <c r="K24" s="16">
        <v>29445000</v>
      </c>
      <c r="M24" s="16">
        <v>240000</v>
      </c>
      <c r="O24" s="16">
        <v>-77773000</v>
      </c>
      <c r="Q24" s="16">
        <v>-11615000</v>
      </c>
      <c r="S24" s="16">
        <v>-140373000</v>
      </c>
      <c r="U24" s="16">
        <v>36741000</v>
      </c>
      <c r="W24" s="16">
        <v>172139000</v>
      </c>
      <c r="Y24" s="16">
        <v>72710000</v>
      </c>
      <c r="AA24" s="16">
        <v>36018000</v>
      </c>
      <c r="AC24" s="16">
        <v>35527000</v>
      </c>
      <c r="AE24" s="16">
        <v>103522000</v>
      </c>
      <c r="AG24" s="16">
        <v>36550000</v>
      </c>
      <c r="AI24" s="16">
        <v>38707000</v>
      </c>
      <c r="AK24" s="16">
        <v>4549000</v>
      </c>
      <c r="AM24" s="16">
        <v>27743000</v>
      </c>
      <c r="AO24" s="16">
        <v>7022000</v>
      </c>
      <c r="AQ24" s="16">
        <v>-4432000</v>
      </c>
      <c r="AS24" s="16">
        <v>-59703000</v>
      </c>
      <c r="AU24" s="16">
        <v>141217000</v>
      </c>
      <c r="AW24" s="16">
        <v>211617000</v>
      </c>
    </row>
    <row r="25" spans="1:49" ht="15" customHeight="1" x14ac:dyDescent="0.15">
      <c r="A25" s="2" t="s">
        <v>31</v>
      </c>
      <c r="C25" s="13">
        <f>SUM(C23:C24)</f>
        <v>-30699000</v>
      </c>
      <c r="E25" s="13">
        <f>SUM(E23:E24)</f>
        <v>-30903000</v>
      </c>
      <c r="G25" s="13">
        <f>SUM(G23:G24)</f>
        <v>-85527000</v>
      </c>
      <c r="I25" s="13">
        <f>SUM(I23:I24)</f>
        <v>34907000</v>
      </c>
      <c r="K25" s="13">
        <f>SUM(K23:K24)</f>
        <v>-3849000</v>
      </c>
      <c r="M25" s="13">
        <f>SUM(M23:M24)</f>
        <v>-26532000</v>
      </c>
      <c r="O25" s="13">
        <f>SUM(O23:O24)</f>
        <v>-287121000</v>
      </c>
      <c r="Q25" s="13">
        <f>SUM(Q23:Q24)</f>
        <v>-125868000</v>
      </c>
      <c r="S25" s="13">
        <f>SUM(S23:S24)</f>
        <v>-306444000</v>
      </c>
      <c r="U25" s="13">
        <f>SUM(U23:U24)</f>
        <v>-159459000</v>
      </c>
      <c r="W25" s="13">
        <f>SUM(W23:W24)</f>
        <v>-54412000</v>
      </c>
      <c r="Y25" s="13">
        <f>SUM(Y23:Y24)</f>
        <v>-204516000</v>
      </c>
      <c r="AA25" s="13">
        <f>SUM(AA23:AA24)</f>
        <v>-251449000</v>
      </c>
      <c r="AC25" s="13">
        <f>SUM(AC23:AC24)</f>
        <v>-324005000</v>
      </c>
      <c r="AE25" s="13">
        <f>SUM(AE23:AE24)</f>
        <v>-206513000</v>
      </c>
      <c r="AG25" s="13">
        <f>SUM(AG23:AG24)</f>
        <v>-207278000</v>
      </c>
      <c r="AI25" s="13">
        <f>SUM(AI23:AI24)</f>
        <v>-170740000</v>
      </c>
      <c r="AK25" s="13">
        <f>SUM(AK23:AK24)</f>
        <v>-167602000</v>
      </c>
      <c r="AM25" s="13">
        <f>SUM(AM23:AM24)</f>
        <v>-133046000</v>
      </c>
      <c r="AO25" s="13">
        <f>SUM(AO23:AO24)</f>
        <v>-120419000</v>
      </c>
      <c r="AQ25" s="13">
        <f>SUM(AQ23:AQ24)</f>
        <v>-112222000</v>
      </c>
      <c r="AS25" s="13">
        <f>SUM(AS23:AS24)</f>
        <v>-443370000</v>
      </c>
      <c r="AU25" s="13">
        <f>SUM(AU23:AU24)</f>
        <v>-724831000</v>
      </c>
      <c r="AW25" s="13">
        <f>SUM(AW23:AW24)</f>
        <v>-989245000</v>
      </c>
    </row>
    <row r="26" spans="1:49" ht="15" customHeight="1" x14ac:dyDescent="0.15">
      <c r="A26" s="3" t="s">
        <v>32</v>
      </c>
      <c r="C26" s="16">
        <v>96000</v>
      </c>
      <c r="E26" s="16">
        <v>93000</v>
      </c>
      <c r="G26" s="16">
        <v>93000</v>
      </c>
      <c r="I26" s="16">
        <v>94000</v>
      </c>
      <c r="K26" s="16">
        <v>97000</v>
      </c>
      <c r="M26" s="16">
        <v>78000</v>
      </c>
      <c r="O26" s="16">
        <v>-70000</v>
      </c>
      <c r="Q26" s="16">
        <v>-2448000</v>
      </c>
      <c r="S26" s="16">
        <v>171000</v>
      </c>
      <c r="U26" s="16">
        <v>276000</v>
      </c>
      <c r="W26" s="16">
        <v>259000</v>
      </c>
      <c r="Y26" s="16">
        <v>-18120000</v>
      </c>
      <c r="AA26" s="16">
        <v>-180000</v>
      </c>
      <c r="AC26" s="16">
        <v>-1568000</v>
      </c>
      <c r="AE26" s="16">
        <v>-836000</v>
      </c>
      <c r="AG26" s="16">
        <v>-1316000</v>
      </c>
      <c r="AI26" s="16">
        <v>1043000</v>
      </c>
      <c r="AK26" s="16">
        <v>-700000</v>
      </c>
      <c r="AM26" s="16">
        <v>890000</v>
      </c>
      <c r="AO26" s="16">
        <v>36000</v>
      </c>
      <c r="AQ26" s="16">
        <v>376000</v>
      </c>
      <c r="AS26" s="16">
        <v>-2343000</v>
      </c>
      <c r="AU26" s="16">
        <v>-17414000</v>
      </c>
      <c r="AW26" s="16">
        <v>-3900000</v>
      </c>
    </row>
    <row r="27" spans="1:49" ht="15" customHeight="1" x14ac:dyDescent="0.15">
      <c r="A27" s="2" t="s">
        <v>33</v>
      </c>
      <c r="C27" s="13">
        <f>C25-C26</f>
        <v>-30795000</v>
      </c>
      <c r="E27" s="13">
        <f>E25-E26</f>
        <v>-30996000</v>
      </c>
      <c r="G27" s="13">
        <f>G25-G26</f>
        <v>-85620000</v>
      </c>
      <c r="I27" s="13">
        <f>I25-I26</f>
        <v>34813000</v>
      </c>
      <c r="K27" s="13">
        <f>K25-K26</f>
        <v>-3946000</v>
      </c>
      <c r="M27" s="13">
        <f>M25-M26</f>
        <v>-26610000</v>
      </c>
      <c r="O27" s="13">
        <f>O25-O26</f>
        <v>-287051000</v>
      </c>
      <c r="Q27" s="13">
        <f>Q25-Q26</f>
        <v>-123420000</v>
      </c>
      <c r="S27" s="13">
        <f>S25-S26</f>
        <v>-306615000</v>
      </c>
      <c r="U27" s="13">
        <v>-159735000</v>
      </c>
      <c r="W27" s="13">
        <f>W25-W26</f>
        <v>-54671000</v>
      </c>
      <c r="Y27" s="13">
        <f>Y25-Y26</f>
        <v>-186396000</v>
      </c>
      <c r="AA27" s="13">
        <f>AA25-AA26</f>
        <v>-251269000</v>
      </c>
      <c r="AC27" s="13">
        <f>AC25-AC26</f>
        <v>-322437000</v>
      </c>
      <c r="AE27" s="13">
        <f>AE25-AE26</f>
        <v>-205677000</v>
      </c>
      <c r="AG27" s="13">
        <f>AG25-AG26</f>
        <v>-205962000</v>
      </c>
      <c r="AI27" s="13">
        <f>AI25-AI26</f>
        <v>-171783000</v>
      </c>
      <c r="AK27" s="13">
        <f>AK25-AK26</f>
        <v>-166902000</v>
      </c>
      <c r="AM27" s="13">
        <f>AM25-AM26</f>
        <v>-133936000</v>
      </c>
      <c r="AO27" s="13">
        <f>AO25-AO26</f>
        <v>-120455000</v>
      </c>
      <c r="AQ27" s="13">
        <f>AQ25-AQ26</f>
        <v>-112598000</v>
      </c>
      <c r="AS27" s="13">
        <f>AS25-AS26</f>
        <v>-441027000</v>
      </c>
      <c r="AU27" s="13">
        <f>AU25-AU26</f>
        <v>-707417000</v>
      </c>
      <c r="AW27" s="13">
        <f>AW25-AW26</f>
        <v>-985345000</v>
      </c>
    </row>
    <row r="28" spans="1:49" ht="15.75" customHeight="1" x14ac:dyDescent="0.15">
      <c r="A28" s="3" t="s">
        <v>34</v>
      </c>
      <c r="C28" s="16">
        <v>0</v>
      </c>
      <c r="E28" s="16">
        <v>-13205000</v>
      </c>
      <c r="G28" s="16">
        <v>0</v>
      </c>
      <c r="I28" s="16">
        <v>0</v>
      </c>
      <c r="K28" s="16">
        <v>0</v>
      </c>
      <c r="M28" s="16">
        <v>0</v>
      </c>
      <c r="O28" s="16">
        <v>0</v>
      </c>
      <c r="Q28" s="16">
        <v>0</v>
      </c>
      <c r="S28" s="16">
        <v>0</v>
      </c>
      <c r="U28" s="16">
        <v>0</v>
      </c>
      <c r="W28" s="16">
        <v>0</v>
      </c>
      <c r="Y28" s="16">
        <v>0</v>
      </c>
      <c r="AA28" s="16">
        <v>0</v>
      </c>
      <c r="AC28" s="16">
        <v>0</v>
      </c>
      <c r="AE28" s="16">
        <v>0</v>
      </c>
      <c r="AG28" s="16">
        <v>0</v>
      </c>
      <c r="AI28" s="16">
        <v>0</v>
      </c>
      <c r="AK28" s="16">
        <v>0</v>
      </c>
      <c r="AM28" s="16">
        <v>0</v>
      </c>
      <c r="AO28" s="16">
        <v>-14113000</v>
      </c>
      <c r="AQ28" s="16">
        <v>-13205000</v>
      </c>
      <c r="AS28" s="16">
        <v>0</v>
      </c>
      <c r="AU28" s="16">
        <v>0</v>
      </c>
      <c r="AW28" s="16">
        <v>0</v>
      </c>
    </row>
    <row r="29" spans="1:49" ht="15.75" customHeight="1" x14ac:dyDescent="0.15">
      <c r="A29" s="2" t="s">
        <v>35</v>
      </c>
      <c r="C29" s="13">
        <f>C27+C28</f>
        <v>-30795000</v>
      </c>
      <c r="E29" s="13">
        <f>E27+E28</f>
        <v>-44201000</v>
      </c>
      <c r="G29" s="13">
        <f>G27+G28</f>
        <v>-85620000</v>
      </c>
      <c r="I29" s="13">
        <f>I27+I28</f>
        <v>34813000</v>
      </c>
      <c r="K29" s="13">
        <f>K27+K28</f>
        <v>-3946000</v>
      </c>
      <c r="M29" s="13">
        <f>M27+M28</f>
        <v>-26610000</v>
      </c>
      <c r="O29" s="13">
        <f>O27+O28</f>
        <v>-287051000</v>
      </c>
      <c r="Q29" s="13">
        <f>Q27+Q28</f>
        <v>-123420000</v>
      </c>
      <c r="S29" s="13">
        <f>S27+S28</f>
        <v>-306615000</v>
      </c>
      <c r="U29" s="13">
        <f>U27+U28</f>
        <v>-159735000</v>
      </c>
      <c r="W29" s="13">
        <f>W27+W28</f>
        <v>-54671000</v>
      </c>
      <c r="Y29" s="13">
        <f>Y27+Y28</f>
        <v>-186396000</v>
      </c>
      <c r="AA29" s="13">
        <f>AA27+AA28</f>
        <v>-251269000</v>
      </c>
      <c r="AC29" s="13">
        <f>AC27+AC28</f>
        <v>-322437000</v>
      </c>
      <c r="AE29" s="13">
        <f>AE27+AE28</f>
        <v>-205677000</v>
      </c>
      <c r="AG29" s="13">
        <f>AG27+AG28</f>
        <v>-205962000</v>
      </c>
      <c r="AI29" s="13">
        <f>AI27+AI28</f>
        <v>-171783000</v>
      </c>
      <c r="AK29" s="13">
        <f>AK27+AK28</f>
        <v>-166902000</v>
      </c>
      <c r="AM29" s="13">
        <f>AM27+AM28</f>
        <v>-133936000</v>
      </c>
      <c r="AO29" s="13">
        <f>AO27+AO28</f>
        <v>-134568000</v>
      </c>
      <c r="AQ29" s="13">
        <f>AQ27+AQ28</f>
        <v>-125803000</v>
      </c>
      <c r="AS29" s="13">
        <f>AS27+AS28</f>
        <v>-441027000</v>
      </c>
      <c r="AU29" s="13">
        <f>AU27+AU28</f>
        <v>-707417000</v>
      </c>
      <c r="AW29" s="13">
        <f>AW27+AW28</f>
        <v>-985345000</v>
      </c>
    </row>
    <row r="30" spans="1:49" ht="15" customHeight="1" x14ac:dyDescent="0.15">
      <c r="A30" s="2" t="s">
        <v>36</v>
      </c>
      <c r="C30" s="14"/>
      <c r="E30" s="14"/>
      <c r="F30" s="15" t="s">
        <v>11</v>
      </c>
      <c r="G30" s="14"/>
      <c r="I30" s="14"/>
      <c r="K30" s="14"/>
      <c r="M30" s="14" t="s">
        <v>11</v>
      </c>
      <c r="O30" s="14" t="s">
        <v>11</v>
      </c>
      <c r="Q30" s="14"/>
      <c r="R30" s="15" t="s">
        <v>11</v>
      </c>
      <c r="S30" s="14"/>
      <c r="U30" s="14"/>
      <c r="W30" s="14"/>
      <c r="Y30" s="14"/>
      <c r="AA30" s="14"/>
      <c r="AC30" s="14"/>
      <c r="AE30" s="14"/>
      <c r="AG30" s="14"/>
      <c r="AI30" s="14"/>
      <c r="AK30" s="14"/>
      <c r="AM30" s="14"/>
      <c r="AO30" s="14"/>
      <c r="AQ30" s="14" t="s">
        <v>11</v>
      </c>
      <c r="AS30" s="14"/>
      <c r="AU30" s="14" t="s">
        <v>11</v>
      </c>
      <c r="AW30" s="14"/>
    </row>
    <row r="31" spans="1:49" ht="19.25" customHeight="1" x14ac:dyDescent="0.15">
      <c r="A31" s="7" t="s">
        <v>37</v>
      </c>
      <c r="C31" s="8">
        <v>25000</v>
      </c>
      <c r="E31" s="8">
        <v>-15000</v>
      </c>
      <c r="G31" s="8">
        <v>-874000</v>
      </c>
      <c r="I31" s="8">
        <v>562000</v>
      </c>
      <c r="K31" s="8">
        <v>405000</v>
      </c>
      <c r="M31" s="8">
        <v>1814000</v>
      </c>
      <c r="O31" s="8">
        <v>2829000</v>
      </c>
      <c r="Q31" s="8">
        <v>1998000</v>
      </c>
      <c r="S31" s="8">
        <v>-3802000</v>
      </c>
      <c r="U31" s="8">
        <v>2341000</v>
      </c>
      <c r="W31" s="8">
        <v>5406000</v>
      </c>
      <c r="Y31" s="8">
        <v>-9845000</v>
      </c>
      <c r="AA31" s="8">
        <v>-21546000</v>
      </c>
      <c r="AC31" s="8">
        <v>4522000</v>
      </c>
      <c r="AE31" s="8">
        <v>31000</v>
      </c>
      <c r="AG31" s="8">
        <v>8850000</v>
      </c>
      <c r="AI31" s="8">
        <v>-11898000</v>
      </c>
      <c r="AK31" s="8">
        <v>13824000</v>
      </c>
      <c r="AM31" s="8">
        <v>-10879000</v>
      </c>
      <c r="AO31" s="8">
        <v>0</v>
      </c>
      <c r="AQ31" s="8">
        <v>-302000</v>
      </c>
      <c r="AS31" s="8">
        <v>7046000</v>
      </c>
      <c r="AU31" s="8">
        <v>-5900000</v>
      </c>
      <c r="AW31" s="8">
        <v>-8143000</v>
      </c>
    </row>
    <row r="32" spans="1:49" ht="13.25" customHeight="1" x14ac:dyDescent="0.15">
      <c r="A32" s="7" t="s">
        <v>38</v>
      </c>
      <c r="C32" s="12">
        <v>0</v>
      </c>
      <c r="E32" s="12">
        <v>0</v>
      </c>
      <c r="G32" s="12">
        <v>0</v>
      </c>
      <c r="I32" s="12">
        <v>0</v>
      </c>
      <c r="K32" s="12">
        <v>0</v>
      </c>
      <c r="M32" s="12">
        <v>0</v>
      </c>
      <c r="O32" s="12">
        <v>0</v>
      </c>
      <c r="Q32" s="12">
        <v>29000</v>
      </c>
      <c r="S32" s="12">
        <v>-279000</v>
      </c>
      <c r="U32" s="12">
        <v>-657000</v>
      </c>
      <c r="W32" s="12">
        <v>-2105000</v>
      </c>
      <c r="Y32" s="12">
        <v>-4981000</v>
      </c>
      <c r="AA32" s="12">
        <v>-5528000</v>
      </c>
      <c r="AC32" s="12">
        <v>3069000</v>
      </c>
      <c r="AE32" s="12">
        <v>4520000</v>
      </c>
      <c r="AG32" s="12">
        <v>-2943000</v>
      </c>
      <c r="AI32" s="12">
        <v>1353000</v>
      </c>
      <c r="AK32" s="12">
        <v>-614000</v>
      </c>
      <c r="AM32" s="12">
        <v>750000</v>
      </c>
      <c r="AO32" s="12">
        <v>0</v>
      </c>
      <c r="AQ32" s="12">
        <v>0</v>
      </c>
      <c r="AS32" s="12">
        <v>29000</v>
      </c>
      <c r="AU32" s="12">
        <v>-8022000</v>
      </c>
      <c r="AW32" s="12">
        <v>-882000</v>
      </c>
    </row>
    <row r="33" spans="1:49" ht="14.25" customHeight="1" x14ac:dyDescent="0.15">
      <c r="A33" s="7" t="s">
        <v>39</v>
      </c>
      <c r="C33" s="9">
        <v>0</v>
      </c>
      <c r="E33" s="9">
        <v>0</v>
      </c>
      <c r="G33" s="9">
        <v>0</v>
      </c>
      <c r="I33" s="9">
        <v>0</v>
      </c>
      <c r="K33" s="9">
        <v>0</v>
      </c>
      <c r="M33" s="9">
        <v>0</v>
      </c>
      <c r="O33" s="9">
        <v>0</v>
      </c>
      <c r="Q33" s="9">
        <v>0</v>
      </c>
      <c r="S33" s="9">
        <v>0</v>
      </c>
      <c r="U33" s="9">
        <v>0</v>
      </c>
      <c r="W33" s="9">
        <v>0</v>
      </c>
      <c r="Y33" s="9">
        <v>0</v>
      </c>
      <c r="AA33" s="9">
        <v>0</v>
      </c>
      <c r="AC33" s="9">
        <v>0</v>
      </c>
      <c r="AE33" s="9">
        <v>-257000</v>
      </c>
      <c r="AG33" s="9">
        <v>1008000</v>
      </c>
      <c r="AI33" s="9">
        <v>763000</v>
      </c>
      <c r="AK33" s="9">
        <v>4853000</v>
      </c>
      <c r="AM33" s="9">
        <v>-30000</v>
      </c>
      <c r="AO33" s="9">
        <v>0</v>
      </c>
      <c r="AQ33" s="9">
        <v>0</v>
      </c>
      <c r="AS33" s="9">
        <v>0</v>
      </c>
      <c r="AU33" s="9">
        <v>0</v>
      </c>
      <c r="AW33" s="9">
        <v>751000</v>
      </c>
    </row>
    <row r="34" spans="1:49" ht="14.25" customHeight="1" x14ac:dyDescent="0.15">
      <c r="A34" s="2" t="s">
        <v>40</v>
      </c>
      <c r="C34" s="13">
        <f>SUM(C31:C33)</f>
        <v>25000</v>
      </c>
      <c r="E34" s="13">
        <f>SUM(E31:E33)</f>
        <v>-15000</v>
      </c>
      <c r="F34" s="15" t="s">
        <v>11</v>
      </c>
      <c r="G34" s="13">
        <f>SUM(G31:G33)</f>
        <v>-874000</v>
      </c>
      <c r="I34" s="13">
        <f>SUM(I31:I33)</f>
        <v>562000</v>
      </c>
      <c r="K34" s="13">
        <f>SUM(K31:K33)</f>
        <v>405000</v>
      </c>
      <c r="M34" s="13">
        <f>SUM(M31:M33)</f>
        <v>1814000</v>
      </c>
      <c r="O34" s="13">
        <f>SUM(O31:O33)</f>
        <v>2829000</v>
      </c>
      <c r="Q34" s="13">
        <f>SUM(Q31:Q33)</f>
        <v>2027000</v>
      </c>
      <c r="R34" s="15" t="s">
        <v>11</v>
      </c>
      <c r="S34" s="13">
        <f>SUM(S31:S33)</f>
        <v>-4081000</v>
      </c>
      <c r="U34" s="13">
        <f>SUM(U31:U33)</f>
        <v>1684000</v>
      </c>
      <c r="W34" s="13">
        <f>SUM(W31:W33)</f>
        <v>3301000</v>
      </c>
      <c r="Y34" s="13">
        <f>SUM(Y31:Y33)</f>
        <v>-14826000</v>
      </c>
      <c r="AA34" s="13">
        <f>SUM(AA31:AA33)</f>
        <v>-27074000</v>
      </c>
      <c r="AC34" s="13">
        <f>SUM(AC31:AC33)</f>
        <v>7591000</v>
      </c>
      <c r="AE34" s="13">
        <f>SUM(AE31:AE33)</f>
        <v>4294000</v>
      </c>
      <c r="AG34" s="13">
        <f>SUM(AG31:AG33)</f>
        <v>6915000</v>
      </c>
      <c r="AI34" s="13">
        <f>SUM(AI31:AI33)</f>
        <v>-9782000</v>
      </c>
      <c r="AK34" s="13">
        <f>SUM(AK31:AK33)</f>
        <v>18063000</v>
      </c>
      <c r="AM34" s="13">
        <f>SUM(AM31:AM33)</f>
        <v>-10159000</v>
      </c>
      <c r="AO34" s="13">
        <f>SUM(AO31:AO33)</f>
        <v>0</v>
      </c>
      <c r="AQ34" s="13">
        <f>SUM(AQ31:AQ33)</f>
        <v>-302000</v>
      </c>
      <c r="AS34" s="13">
        <f>SUM(AS31:AS33)</f>
        <v>7075000</v>
      </c>
      <c r="AU34" s="13">
        <f>SUM(AU31:AU33)</f>
        <v>-13922000</v>
      </c>
      <c r="AW34" s="13">
        <f>SUM(AW31:AW33)</f>
        <v>-8274000</v>
      </c>
    </row>
    <row r="35" spans="1:49" ht="15" customHeight="1" x14ac:dyDescent="0.15">
      <c r="A35" s="2" t="s">
        <v>41</v>
      </c>
      <c r="C35" s="17">
        <f>SUM(C34,C29)</f>
        <v>-30770000</v>
      </c>
      <c r="E35" s="17">
        <f>SUM(E27,E31)</f>
        <v>-31011000</v>
      </c>
      <c r="G35" s="17">
        <f>SUM(G34,G29)</f>
        <v>-86494000</v>
      </c>
      <c r="I35" s="17">
        <f>SUM(I34,I29)</f>
        <v>35375000</v>
      </c>
      <c r="K35" s="17">
        <f>SUM(K34,K29)</f>
        <v>-3541000</v>
      </c>
      <c r="M35" s="17">
        <f>SUM(M34,M29)</f>
        <v>-24796000</v>
      </c>
      <c r="O35" s="17">
        <f>SUM(O34,O29)</f>
        <v>-284222000</v>
      </c>
      <c r="Q35" s="17">
        <f>SUM(Q34,Q29)</f>
        <v>-121393000</v>
      </c>
      <c r="S35" s="17">
        <f>SUM(S34,S29)</f>
        <v>-310696000</v>
      </c>
      <c r="U35" s="17">
        <f>SUM(U34,U29)</f>
        <v>-158051000</v>
      </c>
      <c r="W35" s="17">
        <f>SUM(W34,W29)</f>
        <v>-51370000</v>
      </c>
      <c r="Y35" s="17">
        <f>SUM(Y34,Y29)</f>
        <v>-201222000</v>
      </c>
      <c r="AA35" s="17">
        <f>SUM(AA34,AA29)</f>
        <v>-278343000</v>
      </c>
      <c r="AC35" s="17">
        <f>SUM(AC34,AC29)</f>
        <v>-314846000</v>
      </c>
      <c r="AE35" s="17">
        <f>SUM(AE34,AE29)</f>
        <v>-201383000</v>
      </c>
      <c r="AG35" s="17">
        <f>SUM(AG34,AG29)</f>
        <v>-199047000</v>
      </c>
      <c r="AI35" s="17">
        <f>SUM(AI34,AI29)</f>
        <v>-181565000</v>
      </c>
      <c r="AK35" s="17">
        <f>SUM(AK34,AK29)</f>
        <v>-148839000</v>
      </c>
      <c r="AM35" s="17">
        <f>SUM(AM34,AM29)</f>
        <v>-144095000</v>
      </c>
      <c r="AO35" s="17">
        <f>SUM(AO34,AO27)</f>
        <v>-120455000</v>
      </c>
      <c r="AQ35" s="17">
        <f>SUM(AQ34,AQ27)</f>
        <v>-112900000</v>
      </c>
      <c r="AS35" s="17">
        <f>SUM(AS34,AS27)</f>
        <v>-433952000</v>
      </c>
      <c r="AU35" s="17">
        <f>SUM(AU34,AU27)</f>
        <v>-721339000</v>
      </c>
      <c r="AW35" s="17">
        <f>SUM(AW34,AW27)</f>
        <v>-993619000</v>
      </c>
    </row>
    <row r="36" spans="1:49" ht="15" customHeight="1" x14ac:dyDescent="0.15">
      <c r="A36" s="2" t="s">
        <v>42</v>
      </c>
      <c r="C36" s="18"/>
      <c r="E36" s="18" t="s">
        <v>11</v>
      </c>
      <c r="F36" s="15" t="s">
        <v>11</v>
      </c>
      <c r="G36" s="18"/>
      <c r="I36" s="18"/>
      <c r="K36" s="18"/>
      <c r="M36" s="18" t="s">
        <v>11</v>
      </c>
      <c r="O36" s="18" t="s">
        <v>11</v>
      </c>
      <c r="Q36" s="18"/>
      <c r="R36" s="15" t="s">
        <v>11</v>
      </c>
      <c r="S36" s="18" t="s">
        <v>11</v>
      </c>
      <c r="U36" s="18" t="s">
        <v>11</v>
      </c>
      <c r="W36" s="18" t="s">
        <v>11</v>
      </c>
      <c r="Y36" s="18" t="s">
        <v>11</v>
      </c>
      <c r="AA36" s="18"/>
      <c r="AC36" s="18" t="s">
        <v>11</v>
      </c>
      <c r="AE36" s="18" t="s">
        <v>11</v>
      </c>
      <c r="AG36" s="18"/>
      <c r="AI36" s="18"/>
      <c r="AK36" s="18"/>
      <c r="AM36" s="18"/>
      <c r="AO36" s="18"/>
      <c r="AQ36" s="18" t="s">
        <v>11</v>
      </c>
      <c r="AS36" s="18" t="s">
        <v>11</v>
      </c>
      <c r="AU36" s="18" t="s">
        <v>11</v>
      </c>
      <c r="AW36" s="18" t="s">
        <v>11</v>
      </c>
    </row>
    <row r="37" spans="1:49" ht="28.25" customHeight="1" x14ac:dyDescent="0.15">
      <c r="A37" s="2" t="s">
        <v>43</v>
      </c>
      <c r="E37" s="15" t="s">
        <v>11</v>
      </c>
      <c r="F37" s="15" t="s">
        <v>11</v>
      </c>
      <c r="M37" s="15" t="s">
        <v>11</v>
      </c>
      <c r="R37" s="15" t="s">
        <v>11</v>
      </c>
    </row>
    <row r="38" spans="1:49" ht="15" customHeight="1" x14ac:dyDescent="0.15">
      <c r="A38" s="7" t="s">
        <v>44</v>
      </c>
      <c r="C38" s="19">
        <v>-0.63</v>
      </c>
      <c r="E38" s="19">
        <f>E29/E41</f>
        <v>-0.9193245064509018</v>
      </c>
      <c r="G38" s="19">
        <f>G29/G41</f>
        <v>-1.8049752301828288</v>
      </c>
      <c r="I38" s="19">
        <f>I29/I41</f>
        <v>0.73209936817340948</v>
      </c>
      <c r="K38" s="19">
        <f>K29/K41</f>
        <v>-6.0915720430126115E-2</v>
      </c>
      <c r="M38" s="19">
        <f>M29/M41</f>
        <v>-0.37583938345053353</v>
      </c>
      <c r="O38" s="19">
        <f>O29/O41</f>
        <v>-1.2303437676951041</v>
      </c>
      <c r="Q38" s="19">
        <f>Q29/Q41</f>
        <v>-0.46175965064481528</v>
      </c>
      <c r="S38" s="19">
        <f>S29/S41</f>
        <v>-1.128599099823925</v>
      </c>
      <c r="U38" s="19">
        <f>U29/U41</f>
        <v>-0.56737397098000508</v>
      </c>
      <c r="W38" s="19">
        <f>W29/W41</f>
        <v>-0.19139704403227792</v>
      </c>
      <c r="Y38" s="19">
        <f>Y29/Y41</f>
        <v>-0.64696702137360074</v>
      </c>
      <c r="AA38" s="19">
        <f>AA29/AA41</f>
        <v>-0.86367727798581417</v>
      </c>
      <c r="AC38" s="19">
        <f>AC29/AC41</f>
        <v>-1.0979070514560461</v>
      </c>
      <c r="AE38" s="19">
        <f>AE29/AE41</f>
        <v>-0.69203814616467307</v>
      </c>
      <c r="AG38" s="19">
        <f>AG29/AG41</f>
        <v>-0.6873562309418686</v>
      </c>
      <c r="AI38" s="19">
        <f>AI29/AI41</f>
        <v>-0.56537383680017816</v>
      </c>
      <c r="AK38" s="19">
        <f>AK29/AK41</f>
        <v>-0.54264437586146197</v>
      </c>
      <c r="AM38" s="19">
        <f>AM29/AM41</f>
        <v>-0.42842146241571516</v>
      </c>
      <c r="AO38" s="19">
        <f>AO29/AO41</f>
        <v>-2.8422656613552237</v>
      </c>
      <c r="AQ38" s="19">
        <f>AQ29/AQ41</f>
        <v>-2.6287426300841346</v>
      </c>
      <c r="AS38" s="19">
        <f>AS29/AS41</f>
        <v>-2.7848253083422709</v>
      </c>
      <c r="AU38" s="19">
        <f>AU29/AU41</f>
        <v>-2.5112064331373931</v>
      </c>
      <c r="AW38" s="19">
        <f>AW29/AW41</f>
        <v>-3.3362681536350629</v>
      </c>
    </row>
    <row r="39" spans="1:49" ht="15" customHeight="1" x14ac:dyDescent="0.15">
      <c r="A39" s="7" t="s">
        <v>45</v>
      </c>
      <c r="C39" s="19">
        <v>-0.63</v>
      </c>
      <c r="E39" s="19">
        <f>E29/E42</f>
        <v>-0.9193245064509018</v>
      </c>
      <c r="G39" s="19">
        <f>G29/G42</f>
        <v>-1.8049752301828288</v>
      </c>
      <c r="I39" s="19">
        <f>I29/I42</f>
        <v>0.17473066793100339</v>
      </c>
      <c r="K39" s="19">
        <f>K29/K42</f>
        <v>-5.7811607384057141E-2</v>
      </c>
      <c r="M39" s="19">
        <f>M29/M42</f>
        <v>-0.37583938345053353</v>
      </c>
      <c r="O39" s="19">
        <f>O29/O42</f>
        <v>-1.2303437676951041</v>
      </c>
      <c r="Q39" s="19">
        <f>Q29/Q42</f>
        <v>-0.46175965064481528</v>
      </c>
      <c r="S39" s="19">
        <f>S29/S42</f>
        <v>-1.128599099823925</v>
      </c>
      <c r="U39" s="19">
        <f>U29/U42</f>
        <v>-0.56737397098000508</v>
      </c>
      <c r="W39" s="19">
        <f>W29/W42</f>
        <v>-0.19139704403227792</v>
      </c>
      <c r="Y39" s="19">
        <f>Y29/Y42</f>
        <v>-0.64696702137360074</v>
      </c>
      <c r="AA39" s="19">
        <f>AA29/AA42</f>
        <v>-0.86367727798581417</v>
      </c>
      <c r="AC39" s="19">
        <f>AC29/AC42</f>
        <v>-1.0979070514560461</v>
      </c>
      <c r="AE39" s="19">
        <f>AE29/AE42</f>
        <v>-0.69203814616467307</v>
      </c>
      <c r="AG39" s="19">
        <f>AG29/AG42</f>
        <v>-0.6873562309418686</v>
      </c>
      <c r="AI39" s="19">
        <f>AI29/AI42</f>
        <v>-0.56537383680017816</v>
      </c>
      <c r="AK39" s="19">
        <f>AK29/AK42</f>
        <v>-0.54264437586146197</v>
      </c>
      <c r="AM39" s="19">
        <f>AM29/AM42</f>
        <v>-0.42842146241571516</v>
      </c>
      <c r="AO39" s="19">
        <f>AO29/AO42</f>
        <v>-2.8422656613552237</v>
      </c>
      <c r="AQ39" s="19">
        <f>AQ29/AQ42</f>
        <v>-2.6287426300841346</v>
      </c>
      <c r="AS39" s="19">
        <v>-2.94</v>
      </c>
      <c r="AU39" s="19">
        <f>AU29/AU42</f>
        <v>-2.5112064331373931</v>
      </c>
      <c r="AW39" s="19">
        <f>AW29/AW42</f>
        <v>-3.3362681536350629</v>
      </c>
    </row>
    <row r="40" spans="1:49" ht="15" customHeight="1" x14ac:dyDescent="0.15">
      <c r="A40" s="2" t="s">
        <v>46</v>
      </c>
    </row>
    <row r="41" spans="1:49" ht="15" customHeight="1" x14ac:dyDescent="0.15">
      <c r="A41" s="7" t="s">
        <v>44</v>
      </c>
      <c r="C41" s="20">
        <v>48403021</v>
      </c>
      <c r="E41" s="20">
        <v>48079867</v>
      </c>
      <c r="G41" s="20">
        <v>47435554</v>
      </c>
      <c r="I41" s="20">
        <v>47552288</v>
      </c>
      <c r="K41" s="20">
        <v>64778024</v>
      </c>
      <c r="M41" s="20">
        <v>70801521</v>
      </c>
      <c r="O41" s="20">
        <v>233309590</v>
      </c>
      <c r="Q41" s="20">
        <v>267281907</v>
      </c>
      <c r="S41" s="20">
        <v>271677516</v>
      </c>
      <c r="U41" s="20">
        <v>281533888</v>
      </c>
      <c r="W41" s="20">
        <v>285641820</v>
      </c>
      <c r="Y41" s="20">
        <v>288107421</v>
      </c>
      <c r="AA41" s="20">
        <v>290929270</v>
      </c>
      <c r="AC41" s="20">
        <v>293683331</v>
      </c>
      <c r="AE41" s="20">
        <v>297204715</v>
      </c>
      <c r="AG41" s="20">
        <v>299643752</v>
      </c>
      <c r="AI41" s="20">
        <v>303839670</v>
      </c>
      <c r="AK41" s="20">
        <v>307571602</v>
      </c>
      <c r="AM41" s="20">
        <v>312626728</v>
      </c>
      <c r="AO41" s="20">
        <v>47345328</v>
      </c>
      <c r="AQ41" s="20">
        <v>47856720</v>
      </c>
      <c r="AS41" s="20">
        <v>158367923</v>
      </c>
      <c r="AU41" s="20">
        <v>281704041</v>
      </c>
      <c r="AW41" s="20">
        <v>295343466</v>
      </c>
    </row>
    <row r="42" spans="1:49" ht="15" customHeight="1" x14ac:dyDescent="0.15">
      <c r="A42" s="7" t="s">
        <v>45</v>
      </c>
      <c r="C42" s="20">
        <v>48403021</v>
      </c>
      <c r="E42" s="20">
        <v>48079867</v>
      </c>
      <c r="G42" s="20">
        <v>47435554</v>
      </c>
      <c r="I42" s="20">
        <v>199238064</v>
      </c>
      <c r="K42" s="20">
        <v>68256189</v>
      </c>
      <c r="M42" s="20">
        <v>70801521</v>
      </c>
      <c r="O42" s="20">
        <v>233309590</v>
      </c>
      <c r="Q42" s="20">
        <v>267281907</v>
      </c>
      <c r="S42" s="20">
        <v>271677516</v>
      </c>
      <c r="U42" s="20">
        <v>281533888</v>
      </c>
      <c r="W42" s="20">
        <v>285641820</v>
      </c>
      <c r="Y42" s="20">
        <v>288107421</v>
      </c>
      <c r="AA42" s="20">
        <v>290929270</v>
      </c>
      <c r="AC42" s="20">
        <v>293683331</v>
      </c>
      <c r="AE42" s="20">
        <v>297204715</v>
      </c>
      <c r="AG42" s="20">
        <v>299643752</v>
      </c>
      <c r="AI42" s="20">
        <v>303839670</v>
      </c>
      <c r="AK42" s="20">
        <v>307571602</v>
      </c>
      <c r="AM42" s="20">
        <v>312626728</v>
      </c>
      <c r="AO42" s="20">
        <v>47345328</v>
      </c>
      <c r="AQ42" s="20">
        <v>47856720</v>
      </c>
      <c r="AS42" s="20">
        <v>159244611</v>
      </c>
      <c r="AU42" s="20">
        <v>281704041</v>
      </c>
      <c r="AW42" s="20">
        <v>295343466</v>
      </c>
    </row>
    <row r="43" spans="1:49" ht="15" customHeight="1" x14ac:dyDescent="0.15"/>
    <row r="44" spans="1:49" ht="15" customHeight="1" x14ac:dyDescent="0.15">
      <c r="A44" s="65" t="s">
        <v>47</v>
      </c>
      <c r="B44" s="61"/>
      <c r="C44" s="61"/>
      <c r="D44" s="61"/>
      <c r="E44" s="61"/>
      <c r="F44" s="61"/>
      <c r="G44" s="61"/>
      <c r="H44" s="61"/>
      <c r="I44" s="61"/>
      <c r="J44" s="61"/>
      <c r="K44" s="61"/>
      <c r="L44" s="61"/>
      <c r="M44" s="61"/>
      <c r="N44" s="61"/>
      <c r="O44" s="61"/>
      <c r="P44" s="61"/>
      <c r="Q44" s="61"/>
    </row>
    <row r="45" spans="1:49" ht="15" customHeight="1" x14ac:dyDescent="0.15">
      <c r="A45" s="64" t="s">
        <v>48</v>
      </c>
      <c r="B45" s="61"/>
      <c r="C45" s="61"/>
      <c r="D45" s="61"/>
      <c r="E45" s="61"/>
      <c r="F45" s="61"/>
      <c r="G45" s="61"/>
      <c r="H45" s="61"/>
      <c r="I45" s="61"/>
      <c r="J45" s="61"/>
      <c r="K45" s="61"/>
      <c r="L45" s="61"/>
      <c r="M45" s="61"/>
      <c r="N45" s="61"/>
      <c r="O45" s="61"/>
      <c r="P45" s="61"/>
      <c r="Q45" s="61"/>
    </row>
    <row r="46" spans="1:49" ht="14.25" customHeight="1" x14ac:dyDescent="0.15">
      <c r="A46" s="64" t="s">
        <v>49</v>
      </c>
      <c r="B46" s="61"/>
      <c r="C46" s="61"/>
      <c r="D46" s="61"/>
      <c r="E46" s="61"/>
      <c r="F46" s="61"/>
      <c r="G46" s="61"/>
      <c r="H46" s="61"/>
      <c r="I46" s="61"/>
      <c r="J46" s="61"/>
      <c r="K46" s="61"/>
      <c r="L46" s="61"/>
      <c r="M46" s="61"/>
      <c r="N46" s="61"/>
      <c r="O46" s="61"/>
      <c r="P46" s="61"/>
      <c r="Q46" s="61"/>
      <c r="AM46" s="15"/>
    </row>
    <row r="47" spans="1:49" ht="15" customHeight="1" x14ac:dyDescent="0.15"/>
    <row r="48" spans="1:49" ht="15" customHeight="1" x14ac:dyDescent="0.15"/>
    <row r="49" ht="15" customHeight="1" x14ac:dyDescent="0.15"/>
    <row r="50" ht="15" customHeight="1" x14ac:dyDescent="0.15"/>
  </sheetData>
  <mergeCells count="5">
    <mergeCell ref="C3:AM3"/>
    <mergeCell ref="AO3:AW3"/>
    <mergeCell ref="A46:Q46"/>
    <mergeCell ref="A45:Q45"/>
    <mergeCell ref="A44:Q4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66"/>
  <sheetViews>
    <sheetView workbookViewId="0">
      <pane xSplit="1" topLeftCell="C1" activePane="topRight" state="frozen"/>
      <selection pane="topRight" activeCell="C2" sqref="C2"/>
    </sheetView>
  </sheetViews>
  <sheetFormatPr baseColWidth="10" defaultColWidth="12.83203125" defaultRowHeight="13" x14ac:dyDescent="0.15"/>
  <cols>
    <col min="1" max="1" width="43.8320312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33203125" customWidth="1"/>
    <col min="32" max="32" width="12.83203125" hidden="1" customWidth="1"/>
    <col min="33" max="33" width="14.6640625" customWidth="1"/>
    <col min="34" max="34" width="0" hidden="1" customWidth="1"/>
    <col min="35" max="35" width="14.6640625" customWidth="1"/>
    <col min="36" max="36" width="0" hidden="1" customWidth="1"/>
    <col min="37" max="37" width="14.6640625" customWidth="1"/>
    <col min="38" max="38" width="0" hidden="1" customWidth="1"/>
    <col min="39" max="39" width="14.6640625" customWidth="1"/>
    <col min="40" max="40" width="4.1640625" customWidth="1"/>
    <col min="41" max="41" width="14.6640625" customWidth="1"/>
    <col min="42" max="42" width="0" hidden="1" customWidth="1"/>
    <col min="43" max="43" width="14.6640625" customWidth="1"/>
    <col min="44" max="44" width="0" hidden="1" customWidth="1"/>
    <col min="45" max="45" width="13.5" customWidth="1"/>
    <col min="46" max="46" width="12.83203125" hidden="1" customWidth="1"/>
    <col min="47" max="47" width="14.6640625" customWidth="1"/>
  </cols>
  <sheetData>
    <row r="1" spans="1:47" ht="13.25" customHeight="1" x14ac:dyDescent="0.15">
      <c r="A1" s="2" t="s">
        <v>5</v>
      </c>
    </row>
    <row r="2" spans="1:47" ht="14.25" customHeight="1" x14ac:dyDescent="0.15">
      <c r="A2" s="3" t="s">
        <v>50</v>
      </c>
    </row>
    <row r="3" spans="1:47" ht="15" customHeight="1" x14ac:dyDescent="0.15">
      <c r="A3" s="3" t="s">
        <v>51</v>
      </c>
      <c r="D3" s="63" t="s">
        <v>8</v>
      </c>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O3" s="63" t="s">
        <v>9</v>
      </c>
      <c r="AP3" s="61"/>
      <c r="AQ3" s="61"/>
      <c r="AR3" s="61"/>
      <c r="AS3" s="61"/>
      <c r="AT3" s="61"/>
      <c r="AU3" s="61"/>
    </row>
    <row r="4" spans="1:47" ht="20.75" customHeight="1" x14ac:dyDescent="0.15">
      <c r="C4" s="4">
        <v>43738</v>
      </c>
      <c r="D4" s="21"/>
      <c r="E4" s="4">
        <v>43830</v>
      </c>
      <c r="F4" s="22"/>
      <c r="G4" s="4">
        <v>43921</v>
      </c>
      <c r="H4" s="21"/>
      <c r="I4" s="4">
        <v>44012</v>
      </c>
      <c r="J4" s="21"/>
      <c r="K4" s="4">
        <v>44104</v>
      </c>
      <c r="L4" s="21"/>
      <c r="M4" s="4">
        <v>44196</v>
      </c>
      <c r="N4" s="22"/>
      <c r="O4" s="4">
        <v>44286</v>
      </c>
      <c r="P4" s="21"/>
      <c r="Q4" s="4">
        <v>44377</v>
      </c>
      <c r="R4" s="21"/>
      <c r="S4" s="4">
        <v>44469</v>
      </c>
      <c r="T4" s="21"/>
      <c r="U4" s="4">
        <v>44561</v>
      </c>
      <c r="V4" s="23"/>
      <c r="W4" s="4">
        <v>44651</v>
      </c>
      <c r="X4" s="23"/>
      <c r="Y4" s="4">
        <v>44742</v>
      </c>
      <c r="Z4" s="23"/>
      <c r="AA4" s="4">
        <v>44834</v>
      </c>
      <c r="AB4" s="21"/>
      <c r="AC4" s="4">
        <v>44926</v>
      </c>
      <c r="AD4" s="24"/>
      <c r="AE4" s="4">
        <v>45016</v>
      </c>
      <c r="AF4" s="23"/>
      <c r="AG4" s="4">
        <v>45107</v>
      </c>
      <c r="AH4" s="23"/>
      <c r="AI4" s="4">
        <v>45199</v>
      </c>
      <c r="AJ4" s="23"/>
      <c r="AK4" s="4">
        <v>45291</v>
      </c>
      <c r="AL4" s="23"/>
      <c r="AM4" s="4">
        <v>45382</v>
      </c>
      <c r="AO4" s="5">
        <v>44012</v>
      </c>
      <c r="AP4" s="24"/>
      <c r="AQ4" s="5">
        <v>44377</v>
      </c>
      <c r="AR4" s="21"/>
      <c r="AS4" s="5">
        <v>44742</v>
      </c>
      <c r="AT4" s="24"/>
      <c r="AU4" s="5">
        <v>45107</v>
      </c>
    </row>
    <row r="5" spans="1:47" ht="16.75" customHeight="1" x14ac:dyDescent="0.15">
      <c r="A5" s="26" t="s">
        <v>52</v>
      </c>
      <c r="C5" s="22"/>
      <c r="E5" s="22"/>
      <c r="G5" s="14"/>
      <c r="I5" s="14"/>
      <c r="K5" s="14"/>
      <c r="M5" s="22"/>
      <c r="O5" s="14"/>
      <c r="Q5" s="14"/>
      <c r="S5" s="14"/>
      <c r="U5" s="24"/>
      <c r="W5" s="22"/>
      <c r="Y5" s="22"/>
      <c r="AA5" s="22"/>
      <c r="AC5" s="24"/>
      <c r="AE5" s="24"/>
      <c r="AG5" s="24"/>
      <c r="AI5" s="24"/>
      <c r="AK5" s="24"/>
      <c r="AM5" s="24"/>
      <c r="AO5" s="24"/>
      <c r="AQ5" s="24"/>
      <c r="AS5" s="24"/>
      <c r="AU5" s="24"/>
    </row>
    <row r="6" spans="1:47" ht="16.75" customHeight="1" x14ac:dyDescent="0.15">
      <c r="A6" s="27" t="s">
        <v>20</v>
      </c>
      <c r="C6" s="8">
        <v>19961000</v>
      </c>
      <c r="E6" s="8">
        <v>42661000</v>
      </c>
      <c r="G6" s="8">
        <v>43519000</v>
      </c>
      <c r="I6" s="8">
        <v>55311000</v>
      </c>
      <c r="K6" s="8">
        <v>65868000</v>
      </c>
      <c r="M6" s="8">
        <v>67768000</v>
      </c>
      <c r="O6" s="8">
        <v>62054000</v>
      </c>
      <c r="Q6" s="8">
        <v>51010000</v>
      </c>
      <c r="S6" s="8">
        <v>51678000</v>
      </c>
      <c r="U6" s="8">
        <v>65265000</v>
      </c>
      <c r="W6" s="8">
        <v>46853000</v>
      </c>
      <c r="Y6" s="8">
        <v>40285000</v>
      </c>
      <c r="AA6" s="8">
        <v>35610000</v>
      </c>
      <c r="AC6" s="8">
        <v>38422000</v>
      </c>
      <c r="AE6" s="8">
        <v>31224000</v>
      </c>
      <c r="AG6" s="8">
        <v>35009000</v>
      </c>
      <c r="AI6" s="8">
        <v>34866000</v>
      </c>
      <c r="AK6" s="8">
        <v>53630000</v>
      </c>
      <c r="AM6" s="8">
        <v>44143000</v>
      </c>
      <c r="AO6" s="8">
        <v>161452000</v>
      </c>
      <c r="AQ6" s="8">
        <v>246700000</v>
      </c>
      <c r="AS6" s="8">
        <v>204081000</v>
      </c>
      <c r="AU6" s="8">
        <v>140265000</v>
      </c>
    </row>
    <row r="7" spans="1:47" ht="16.75" customHeight="1" x14ac:dyDescent="0.15">
      <c r="A7" s="27" t="s">
        <v>21</v>
      </c>
      <c r="C7" s="12">
        <v>24844000</v>
      </c>
      <c r="E7" s="12">
        <v>30178000</v>
      </c>
      <c r="G7" s="12">
        <v>82216000</v>
      </c>
      <c r="I7" s="12">
        <v>-32171000</v>
      </c>
      <c r="K7" s="12">
        <v>28931000</v>
      </c>
      <c r="M7" s="12">
        <v>12521000</v>
      </c>
      <c r="O7" s="12">
        <v>-1063000</v>
      </c>
      <c r="Q7" s="12">
        <v>25489000</v>
      </c>
      <c r="S7" s="12">
        <v>63647000</v>
      </c>
      <c r="U7" s="12">
        <v>52640000</v>
      </c>
      <c r="W7" s="12">
        <v>66294000</v>
      </c>
      <c r="Y7" s="12">
        <v>72691000</v>
      </c>
      <c r="AA7" s="12">
        <v>64250000</v>
      </c>
      <c r="AC7" s="12">
        <v>106689000</v>
      </c>
      <c r="AE7" s="12">
        <v>66438000</v>
      </c>
      <c r="AG7" s="12">
        <v>94483000</v>
      </c>
      <c r="AI7" s="12">
        <v>99696000</v>
      </c>
      <c r="AK7" s="12">
        <v>120880000</v>
      </c>
      <c r="AM7" s="12">
        <v>122443000</v>
      </c>
      <c r="AO7" s="12">
        <v>105067000</v>
      </c>
      <c r="AQ7" s="12">
        <v>65878000</v>
      </c>
      <c r="AS7" s="12">
        <v>255272000</v>
      </c>
      <c r="AU7" s="12">
        <v>331860000</v>
      </c>
    </row>
    <row r="8" spans="1:47" ht="16.75" customHeight="1" x14ac:dyDescent="0.15">
      <c r="A8" s="27" t="s">
        <v>22</v>
      </c>
      <c r="C8" s="12">
        <v>8128000</v>
      </c>
      <c r="E8" s="12">
        <v>8167000</v>
      </c>
      <c r="G8" s="12">
        <v>8204000</v>
      </c>
      <c r="I8" s="12">
        <v>7817000</v>
      </c>
      <c r="K8" s="12">
        <v>10352000</v>
      </c>
      <c r="M8" s="12">
        <v>12060000</v>
      </c>
      <c r="O8" s="12">
        <v>14665000</v>
      </c>
      <c r="Q8" s="12">
        <v>15623000</v>
      </c>
      <c r="S8" s="12">
        <v>16753000</v>
      </c>
      <c r="U8" s="12">
        <v>17700000</v>
      </c>
      <c r="W8" s="12">
        <v>15824000</v>
      </c>
      <c r="Y8" s="12">
        <v>19417000</v>
      </c>
      <c r="AA8" s="12">
        <v>25066000</v>
      </c>
      <c r="AC8" s="12">
        <v>43751000</v>
      </c>
      <c r="AE8" s="12">
        <v>51188000</v>
      </c>
      <c r="AG8" s="12">
        <v>63008000</v>
      </c>
      <c r="AI8" s="12">
        <v>73931000</v>
      </c>
      <c r="AK8" s="12">
        <v>84617000</v>
      </c>
      <c r="AM8" s="12">
        <v>90449000</v>
      </c>
      <c r="AO8" s="12">
        <v>32316000</v>
      </c>
      <c r="AQ8" s="12">
        <v>52700000</v>
      </c>
      <c r="AS8" s="12">
        <v>69694000</v>
      </c>
      <c r="AU8" s="12">
        <v>183013000</v>
      </c>
    </row>
    <row r="9" spans="1:47" ht="16.75" customHeight="1" x14ac:dyDescent="0.15">
      <c r="A9" s="27" t="s">
        <v>23</v>
      </c>
      <c r="C9" s="9">
        <v>9695000</v>
      </c>
      <c r="E9" s="9">
        <v>11652000</v>
      </c>
      <c r="G9" s="9">
        <v>13678000</v>
      </c>
      <c r="I9" s="9">
        <v>14806000</v>
      </c>
      <c r="K9" s="9">
        <v>13498000</v>
      </c>
      <c r="M9" s="9">
        <v>16802000</v>
      </c>
      <c r="O9" s="9">
        <v>21368000</v>
      </c>
      <c r="Q9" s="9">
        <v>21910000</v>
      </c>
      <c r="S9" s="9">
        <v>25201000</v>
      </c>
      <c r="U9" s="9">
        <v>41849000</v>
      </c>
      <c r="W9" s="9">
        <v>43371000</v>
      </c>
      <c r="Y9" s="9">
        <v>47393000</v>
      </c>
      <c r="AA9" s="9">
        <v>54359000</v>
      </c>
      <c r="AC9" s="9">
        <v>66508000</v>
      </c>
      <c r="AE9" s="9">
        <v>65229000</v>
      </c>
      <c r="AG9" s="9">
        <v>71247000</v>
      </c>
      <c r="AI9" s="9">
        <v>75671000</v>
      </c>
      <c r="AK9" s="9">
        <v>90203000</v>
      </c>
      <c r="AM9" s="9">
        <v>88209000</v>
      </c>
      <c r="AO9" s="9">
        <v>49831000</v>
      </c>
      <c r="AQ9" s="9">
        <v>73578000</v>
      </c>
      <c r="AS9" s="9">
        <v>157814000</v>
      </c>
      <c r="AU9" s="9">
        <v>257343000</v>
      </c>
    </row>
    <row r="10" spans="1:47" ht="16.75" customHeight="1" x14ac:dyDescent="0.15">
      <c r="A10" s="26" t="s">
        <v>53</v>
      </c>
      <c r="C10" s="28">
        <f>SUM(C6:C9)</f>
        <v>62628000</v>
      </c>
      <c r="E10" s="28">
        <f>SUM(E6:E9)</f>
        <v>92658000</v>
      </c>
      <c r="G10" s="28">
        <f>SUM(G6:G9)</f>
        <v>147617000</v>
      </c>
      <c r="I10" s="28">
        <f>SUM(I6:I9)</f>
        <v>45763000</v>
      </c>
      <c r="K10" s="28">
        <f>SUM(K6:K9)</f>
        <v>118649000</v>
      </c>
      <c r="M10" s="28">
        <f>SUM(M6:M9)</f>
        <v>109151000</v>
      </c>
      <c r="O10" s="28">
        <f>SUM(O6:O9)</f>
        <v>97024000</v>
      </c>
      <c r="Q10" s="28">
        <f>SUM(Q6:Q9)</f>
        <v>114032000</v>
      </c>
      <c r="S10" s="28">
        <f>SUM(S6:S9)</f>
        <v>157279000</v>
      </c>
      <c r="U10" s="28">
        <f>SUM(U6:U9)</f>
        <v>177454000</v>
      </c>
      <c r="W10" s="28">
        <f>SUM(W6:W9)</f>
        <v>172342000</v>
      </c>
      <c r="Y10" s="28">
        <f>SUM(Y6:Y9)</f>
        <v>179786000</v>
      </c>
      <c r="AA10" s="28">
        <f>SUM(AA6:AA9)</f>
        <v>179285000</v>
      </c>
      <c r="AC10" s="28">
        <f>SUM(AC6:AC9)</f>
        <v>255370000</v>
      </c>
      <c r="AE10" s="28">
        <f>SUM(AE6:AE9)</f>
        <v>214079000</v>
      </c>
      <c r="AG10" s="28">
        <f>SUM(AG6:AG9)</f>
        <v>263747000</v>
      </c>
      <c r="AI10" s="28">
        <f>SUM(AI6:AI9)</f>
        <v>284164000</v>
      </c>
      <c r="AK10" s="28">
        <f>SUM(AK6:AK9)</f>
        <v>349330000</v>
      </c>
      <c r="AM10" s="28">
        <f>SUM(AM6:AM9)</f>
        <v>345244000</v>
      </c>
      <c r="AO10" s="28">
        <f>SUM(AO6:AO9)</f>
        <v>348666000</v>
      </c>
      <c r="AQ10" s="28">
        <f>SUM(AQ6:AQ9)</f>
        <v>438856000</v>
      </c>
      <c r="AS10" s="28">
        <f>SUM(AS6:AS9)</f>
        <v>686861000</v>
      </c>
      <c r="AU10" s="28">
        <f>SUM(AU6:AU9)</f>
        <v>912481000</v>
      </c>
    </row>
    <row r="11" spans="1:47" ht="16.75" customHeight="1" x14ac:dyDescent="0.15">
      <c r="A11" s="27" t="s">
        <v>24</v>
      </c>
      <c r="C11" s="29">
        <v>25368000</v>
      </c>
      <c r="E11" s="29">
        <v>31612000</v>
      </c>
      <c r="G11" s="29">
        <v>33654000</v>
      </c>
      <c r="I11" s="29">
        <v>31744000</v>
      </c>
      <c r="K11" s="29">
        <v>33768000</v>
      </c>
      <c r="M11" s="29">
        <v>41634000</v>
      </c>
      <c r="O11" s="29">
        <v>104806000</v>
      </c>
      <c r="Q11" s="29">
        <v>69128000</v>
      </c>
      <c r="S11" s="29">
        <v>78013000</v>
      </c>
      <c r="U11" s="29">
        <v>94989000</v>
      </c>
      <c r="W11" s="29">
        <v>110291000</v>
      </c>
      <c r="Y11" s="29">
        <v>135350000</v>
      </c>
      <c r="AA11" s="29">
        <v>144961000</v>
      </c>
      <c r="AC11" s="29">
        <v>156747000</v>
      </c>
      <c r="AE11" s="29">
        <v>161792000</v>
      </c>
      <c r="AG11" s="29">
        <v>152318000</v>
      </c>
      <c r="AI11" s="29">
        <v>132965000</v>
      </c>
      <c r="AK11" s="29">
        <v>119833000</v>
      </c>
      <c r="AM11" s="29">
        <v>124828000</v>
      </c>
      <c r="AO11" s="29">
        <v>122378000</v>
      </c>
      <c r="AQ11" s="29">
        <v>249336000</v>
      </c>
      <c r="AS11" s="29">
        <v>418643000</v>
      </c>
      <c r="AU11" s="29">
        <v>615818000</v>
      </c>
    </row>
    <row r="12" spans="1:47" ht="16.75" customHeight="1" x14ac:dyDescent="0.15">
      <c r="A12" s="27" t="s">
        <v>25</v>
      </c>
      <c r="C12" s="12">
        <v>5219000</v>
      </c>
      <c r="E12" s="12">
        <v>7651000</v>
      </c>
      <c r="G12" s="12">
        <v>7108000</v>
      </c>
      <c r="I12" s="12">
        <v>5066000</v>
      </c>
      <c r="K12" s="12">
        <v>22582000</v>
      </c>
      <c r="M12" s="12">
        <v>39112000</v>
      </c>
      <c r="O12" s="12">
        <v>58184000</v>
      </c>
      <c r="Q12" s="12">
        <v>62312000</v>
      </c>
      <c r="S12" s="12">
        <v>63960000</v>
      </c>
      <c r="U12" s="12">
        <v>143476000</v>
      </c>
      <c r="W12" s="12">
        <v>156214000</v>
      </c>
      <c r="Y12" s="12">
        <v>168693000</v>
      </c>
      <c r="AA12" s="12">
        <v>163873000</v>
      </c>
      <c r="AC12" s="12">
        <v>188334000</v>
      </c>
      <c r="AE12" s="12">
        <v>140942000</v>
      </c>
      <c r="AG12" s="12">
        <v>145131000</v>
      </c>
      <c r="AI12" s="12">
        <v>146866000</v>
      </c>
      <c r="AK12" s="12">
        <v>161265000</v>
      </c>
      <c r="AM12" s="12">
        <v>132950000</v>
      </c>
      <c r="AO12" s="12">
        <v>25044000</v>
      </c>
      <c r="AQ12" s="12">
        <v>182190000</v>
      </c>
      <c r="AS12" s="12">
        <v>532343000</v>
      </c>
      <c r="AU12" s="12">
        <v>638280000</v>
      </c>
    </row>
    <row r="13" spans="1:47" ht="16.75" customHeight="1" x14ac:dyDescent="0.15">
      <c r="A13" s="27" t="s">
        <v>26</v>
      </c>
      <c r="C13" s="12">
        <v>27704000</v>
      </c>
      <c r="E13" s="12">
        <v>30688000</v>
      </c>
      <c r="G13" s="12">
        <v>31399000</v>
      </c>
      <c r="I13" s="12">
        <v>31439000</v>
      </c>
      <c r="K13" s="12">
        <v>32273000</v>
      </c>
      <c r="M13" s="12">
        <v>40916000</v>
      </c>
      <c r="O13" s="12">
        <v>179999000</v>
      </c>
      <c r="Q13" s="12">
        <v>130561000</v>
      </c>
      <c r="S13" s="12">
        <v>136204000</v>
      </c>
      <c r="U13" s="12">
        <v>141292000</v>
      </c>
      <c r="W13" s="12">
        <v>142466000</v>
      </c>
      <c r="Y13" s="12">
        <v>157531000</v>
      </c>
      <c r="AA13" s="12">
        <v>160972000</v>
      </c>
      <c r="AC13" s="12">
        <v>158639000</v>
      </c>
      <c r="AE13" s="12">
        <v>139266000</v>
      </c>
      <c r="AG13" s="12">
        <v>127521000</v>
      </c>
      <c r="AI13" s="12">
        <v>140334000</v>
      </c>
      <c r="AK13" s="12">
        <v>132777000</v>
      </c>
      <c r="AM13" s="12">
        <v>128721000</v>
      </c>
      <c r="AN13" s="15"/>
      <c r="AO13" s="12">
        <v>121230000</v>
      </c>
      <c r="AQ13" s="12">
        <v>383749000</v>
      </c>
      <c r="AS13" s="12">
        <v>577493000</v>
      </c>
      <c r="AU13" s="12">
        <v>586398000</v>
      </c>
    </row>
    <row r="14" spans="1:47" ht="16.75" customHeight="1" x14ac:dyDescent="0.15">
      <c r="A14" s="27" t="s">
        <v>27</v>
      </c>
      <c r="C14" s="9">
        <v>0</v>
      </c>
      <c r="E14" s="9">
        <v>0</v>
      </c>
      <c r="G14" s="9">
        <v>0</v>
      </c>
      <c r="I14" s="9">
        <v>0</v>
      </c>
      <c r="K14" s="9">
        <v>0</v>
      </c>
      <c r="M14" s="9">
        <v>0</v>
      </c>
      <c r="O14" s="9">
        <v>0</v>
      </c>
      <c r="Q14" s="9">
        <v>0</v>
      </c>
      <c r="S14" s="9">
        <v>0</v>
      </c>
      <c r="U14" s="9">
        <v>0</v>
      </c>
      <c r="W14" s="9">
        <v>0</v>
      </c>
      <c r="Y14" s="9">
        <v>0</v>
      </c>
      <c r="AA14" s="9">
        <v>0</v>
      </c>
      <c r="AC14" s="9">
        <v>0</v>
      </c>
      <c r="AE14" s="9">
        <v>34934000</v>
      </c>
      <c r="AG14" s="9">
        <v>936000</v>
      </c>
      <c r="AI14" s="9">
        <v>1665000</v>
      </c>
      <c r="AK14" s="9">
        <v>56000</v>
      </c>
      <c r="AM14" s="9">
        <v>5203000</v>
      </c>
      <c r="AN14" s="15"/>
      <c r="AO14" s="9">
        <v>0</v>
      </c>
      <c r="AQ14" s="9">
        <v>0</v>
      </c>
      <c r="AS14" s="9">
        <v>0</v>
      </c>
      <c r="AU14" s="9">
        <v>35870000</v>
      </c>
    </row>
    <row r="15" spans="1:47" ht="16.75" customHeight="1" x14ac:dyDescent="0.15">
      <c r="A15" s="26" t="s">
        <v>54</v>
      </c>
      <c r="C15" s="30">
        <f>SUM(C10:C13)</f>
        <v>120919000</v>
      </c>
      <c r="E15" s="30">
        <f>SUM(E10:E13)</f>
        <v>162609000</v>
      </c>
      <c r="G15" s="30">
        <f>SUM(G10:G13)</f>
        <v>219778000</v>
      </c>
      <c r="I15" s="30">
        <f>SUM(I10:I13)</f>
        <v>114012000</v>
      </c>
      <c r="K15" s="30">
        <f>SUM(K10:K13)</f>
        <v>207272000</v>
      </c>
      <c r="M15" s="30">
        <f>SUM(M10:M13)</f>
        <v>230813000</v>
      </c>
      <c r="O15" s="30">
        <f>SUM(O10:O13)</f>
        <v>440013000</v>
      </c>
      <c r="Q15" s="30">
        <f>SUM(Q10:Q13)</f>
        <v>376033000</v>
      </c>
      <c r="S15" s="30">
        <f>SUM(S10:S13)</f>
        <v>435456000</v>
      </c>
      <c r="U15" s="30">
        <f>SUM(U10:U13)</f>
        <v>557211000</v>
      </c>
      <c r="W15" s="30">
        <f>SUM(W10:W13)</f>
        <v>581313000</v>
      </c>
      <c r="Y15" s="30">
        <f>SUM(Y10:Y13)</f>
        <v>641360000</v>
      </c>
      <c r="AA15" s="30">
        <f>SUM(AA10:AA13)</f>
        <v>649091000</v>
      </c>
      <c r="AC15" s="30">
        <f>SUM(AC10:AC13)</f>
        <v>759090000</v>
      </c>
      <c r="AE15" s="30">
        <f>SUM(AE10:AE14)</f>
        <v>691013000</v>
      </c>
      <c r="AG15" s="30">
        <f>SUM(AG10:AG14)</f>
        <v>689653000</v>
      </c>
      <c r="AI15" s="30">
        <f>SUM(AI10:AI14)</f>
        <v>705994000</v>
      </c>
      <c r="AK15" s="30">
        <f>SUM(AK10:AK14)</f>
        <v>763261000</v>
      </c>
      <c r="AM15" s="30">
        <f>SUM(AM10:AM14)</f>
        <v>736946000</v>
      </c>
      <c r="AO15" s="30">
        <f>SUM(AO10:AO13)</f>
        <v>617318000</v>
      </c>
      <c r="AQ15" s="30">
        <f>SUM(AQ10:AQ13)</f>
        <v>1254131000</v>
      </c>
      <c r="AS15" s="30">
        <f>SUM(AS10:AS13)</f>
        <v>2215340000</v>
      </c>
      <c r="AU15" s="30">
        <f>SUM(AU10:AU14)</f>
        <v>2788847000</v>
      </c>
    </row>
    <row r="16" spans="1:47" ht="15" customHeight="1" x14ac:dyDescent="0.15"/>
    <row r="17" spans="1:47" ht="16.75" customHeight="1" x14ac:dyDescent="0.15">
      <c r="A17" s="26" t="s">
        <v>55</v>
      </c>
      <c r="C17" s="31">
        <f>'GAAP IS'!C23</f>
        <v>-32972000</v>
      </c>
      <c r="E17" s="31">
        <f>'GAAP IS'!E23</f>
        <v>-32633000</v>
      </c>
      <c r="G17" s="31">
        <f>'GAAP IS'!G23</f>
        <v>-81505000</v>
      </c>
      <c r="I17" s="31">
        <f>'GAAP IS'!I23</f>
        <v>39320000</v>
      </c>
      <c r="K17" s="31">
        <f>'GAAP IS'!K23</f>
        <v>-33294000</v>
      </c>
      <c r="M17" s="31">
        <f>'GAAP IS'!M23</f>
        <v>-26772000</v>
      </c>
      <c r="O17" s="31">
        <f>'GAAP IS'!O23</f>
        <v>-209348000</v>
      </c>
      <c r="Q17" s="31">
        <f>'GAAP IS'!Q23</f>
        <v>-114253000</v>
      </c>
      <c r="S17" s="31">
        <f>'GAAP IS'!S23</f>
        <v>-166071000</v>
      </c>
      <c r="U17" s="31">
        <f>'GAAP IS'!U23</f>
        <v>-196200000</v>
      </c>
      <c r="W17" s="31">
        <f>'GAAP IS'!W23</f>
        <v>-226551000</v>
      </c>
      <c r="Y17" s="31">
        <f>'GAAP IS'!Y23</f>
        <v>-277226000</v>
      </c>
      <c r="AA17" s="31">
        <f>'GAAP IS'!AA23</f>
        <v>-287467000</v>
      </c>
      <c r="AC17" s="31">
        <f>'GAAP IS'!AC23</f>
        <v>-359532000</v>
      </c>
      <c r="AE17" s="31">
        <f>'GAAP IS'!AE23</f>
        <v>-310035000</v>
      </c>
      <c r="AG17" s="31">
        <f>'GAAP IS'!AG23</f>
        <v>-243828000</v>
      </c>
      <c r="AI17" s="31">
        <f>'GAAP IS'!AI23</f>
        <v>-209447000</v>
      </c>
      <c r="AK17" s="31">
        <f>'GAAP IS'!AK23</f>
        <v>-172151000</v>
      </c>
      <c r="AM17" s="31">
        <f>'GAAP IS'!AM23</f>
        <v>-160789000</v>
      </c>
      <c r="AO17" s="31">
        <f>'GAAP IS'!AQ23</f>
        <v>-107790000</v>
      </c>
      <c r="AQ17" s="31">
        <f>'GAAP IS'!AS23</f>
        <v>-383667000</v>
      </c>
      <c r="AS17" s="31">
        <f>'GAAP IS'!AU23</f>
        <v>-866048000</v>
      </c>
      <c r="AU17" s="31">
        <f>'GAAP IS'!AW23</f>
        <v>-1200862000</v>
      </c>
    </row>
    <row r="18" spans="1:47" ht="16.75" customHeight="1" x14ac:dyDescent="0.15">
      <c r="A18" s="7" t="s">
        <v>56</v>
      </c>
      <c r="C18" s="12">
        <v>2111000</v>
      </c>
      <c r="E18" s="12">
        <v>2432000</v>
      </c>
      <c r="G18" s="12">
        <v>2877000</v>
      </c>
      <c r="I18" s="12">
        <v>2023000</v>
      </c>
      <c r="K18" s="12">
        <v>3720000</v>
      </c>
      <c r="M18" s="12">
        <v>3351000</v>
      </c>
      <c r="O18" s="12">
        <v>5021000</v>
      </c>
      <c r="Q18" s="12">
        <v>7887000</v>
      </c>
      <c r="S18" s="12">
        <v>10541000</v>
      </c>
      <c r="U18" s="12">
        <v>11964000</v>
      </c>
      <c r="W18" s="12">
        <v>13102000</v>
      </c>
      <c r="Y18" s="12">
        <v>17115000</v>
      </c>
      <c r="AA18" s="12">
        <v>20882000</v>
      </c>
      <c r="AC18" s="12">
        <v>23004000</v>
      </c>
      <c r="AE18" s="12">
        <v>46067800</v>
      </c>
      <c r="AG18" s="12">
        <v>43279000</v>
      </c>
      <c r="AI18" s="12">
        <v>40060100</v>
      </c>
      <c r="AK18" s="12">
        <v>40371600</v>
      </c>
      <c r="AM18" s="12">
        <v>45188500</v>
      </c>
      <c r="AO18" s="12">
        <v>9443000</v>
      </c>
      <c r="AQ18" s="12">
        <v>19979000</v>
      </c>
      <c r="AS18" s="12">
        <v>52722000</v>
      </c>
      <c r="AU18" s="12">
        <v>133233253.36</v>
      </c>
    </row>
    <row r="19" spans="1:47" ht="22.5" customHeight="1" x14ac:dyDescent="0.15">
      <c r="A19" s="7" t="s">
        <v>57</v>
      </c>
      <c r="C19" s="12">
        <v>8425000</v>
      </c>
      <c r="E19" s="12">
        <v>8294000</v>
      </c>
      <c r="G19" s="12">
        <v>7970000</v>
      </c>
      <c r="I19" s="12">
        <v>5380000</v>
      </c>
      <c r="K19" s="12">
        <v>6203000</v>
      </c>
      <c r="M19" s="12">
        <v>6521000</v>
      </c>
      <c r="O19" s="12">
        <v>179639000</v>
      </c>
      <c r="Q19" s="12">
        <v>100144000</v>
      </c>
      <c r="S19" s="12">
        <v>93189000</v>
      </c>
      <c r="U19" s="12">
        <v>88537000</v>
      </c>
      <c r="W19" s="12">
        <v>98387000</v>
      </c>
      <c r="Y19" s="12">
        <v>110870000</v>
      </c>
      <c r="AA19" s="12">
        <v>119808000</v>
      </c>
      <c r="AC19" s="12">
        <v>121775000</v>
      </c>
      <c r="AE19" s="12">
        <v>106788600</v>
      </c>
      <c r="AG19" s="12">
        <v>103337086.09999999</v>
      </c>
      <c r="AI19" s="12">
        <v>112359000</v>
      </c>
      <c r="AK19" s="12">
        <v>90164000</v>
      </c>
      <c r="AM19" s="12">
        <v>77075000</v>
      </c>
      <c r="AO19" s="12">
        <v>30069000</v>
      </c>
      <c r="AQ19" s="12">
        <v>292507000</v>
      </c>
      <c r="AS19" s="12">
        <v>390983000</v>
      </c>
      <c r="AU19" s="12">
        <v>451709086.10000002</v>
      </c>
    </row>
    <row r="20" spans="1:47" ht="16.75" customHeight="1" x14ac:dyDescent="0.15">
      <c r="A20" s="7" t="s">
        <v>58</v>
      </c>
      <c r="C20" s="12">
        <v>0</v>
      </c>
      <c r="E20" s="12">
        <v>0</v>
      </c>
      <c r="G20" s="12">
        <v>0</v>
      </c>
      <c r="I20" s="12">
        <v>0</v>
      </c>
      <c r="K20" s="12">
        <v>14261000</v>
      </c>
      <c r="M20" s="12">
        <v>17039000</v>
      </c>
      <c r="O20" s="12">
        <v>16668000</v>
      </c>
      <c r="Q20" s="12">
        <v>16853000</v>
      </c>
      <c r="S20" s="12">
        <v>17039000</v>
      </c>
      <c r="U20" s="12">
        <v>17039000</v>
      </c>
      <c r="W20" s="12">
        <v>16668000</v>
      </c>
      <c r="Y20" s="12">
        <v>11546000</v>
      </c>
      <c r="AA20" s="12">
        <v>9034000</v>
      </c>
      <c r="AC20" s="12">
        <v>9034000</v>
      </c>
      <c r="AE20" s="12">
        <v>8838000</v>
      </c>
      <c r="AG20" s="12">
        <v>8936024.7300000004</v>
      </c>
      <c r="AI20" s="12">
        <v>9034000</v>
      </c>
      <c r="AK20" s="12">
        <v>9034200</v>
      </c>
      <c r="AM20" s="12">
        <v>8935900</v>
      </c>
      <c r="AO20" s="12">
        <v>0</v>
      </c>
      <c r="AQ20" s="12">
        <v>64821000</v>
      </c>
      <c r="AS20" s="12">
        <v>62292000</v>
      </c>
      <c r="AU20" s="12">
        <v>35842296.979999997</v>
      </c>
    </row>
    <row r="21" spans="1:47" ht="16.75" customHeight="1" x14ac:dyDescent="0.15">
      <c r="A21" s="7" t="s">
        <v>59</v>
      </c>
      <c r="C21" s="12">
        <v>0</v>
      </c>
      <c r="E21" s="12">
        <v>0</v>
      </c>
      <c r="G21" s="12">
        <v>0</v>
      </c>
      <c r="I21" s="12">
        <v>0</v>
      </c>
      <c r="K21" s="12">
        <v>0</v>
      </c>
      <c r="M21" s="12">
        <v>0</v>
      </c>
      <c r="O21" s="12">
        <v>0</v>
      </c>
      <c r="Q21" s="12">
        <v>0</v>
      </c>
      <c r="S21" s="12">
        <v>0</v>
      </c>
      <c r="U21" s="12">
        <v>70634000</v>
      </c>
      <c r="W21" s="12">
        <v>102371000</v>
      </c>
      <c r="Y21" s="12">
        <v>107971000</v>
      </c>
      <c r="AA21" s="12">
        <v>119171000</v>
      </c>
      <c r="AC21" s="12">
        <v>138482000</v>
      </c>
      <c r="AE21" s="12">
        <v>104124000</v>
      </c>
      <c r="AG21" s="12">
        <v>101531375.43000001</v>
      </c>
      <c r="AI21" s="12">
        <v>106339000</v>
      </c>
      <c r="AK21" s="12">
        <v>125133100</v>
      </c>
      <c r="AM21" s="12">
        <v>102893000</v>
      </c>
      <c r="AO21" s="12">
        <v>0</v>
      </c>
      <c r="AQ21" s="12">
        <v>0</v>
      </c>
      <c r="AS21" s="12">
        <v>280976000</v>
      </c>
      <c r="AU21" s="12">
        <v>463308110.56</v>
      </c>
    </row>
    <row r="22" spans="1:47" ht="16.75" customHeight="1" x14ac:dyDescent="0.15">
      <c r="A22" s="7" t="s">
        <v>60</v>
      </c>
      <c r="C22" s="12">
        <v>0</v>
      </c>
      <c r="E22" s="12">
        <v>0</v>
      </c>
      <c r="G22" s="12">
        <v>0</v>
      </c>
      <c r="I22" s="12">
        <v>0</v>
      </c>
      <c r="K22" s="12">
        <v>0</v>
      </c>
      <c r="M22" s="12">
        <v>0</v>
      </c>
      <c r="O22" s="12">
        <v>0</v>
      </c>
      <c r="Q22" s="12">
        <v>0</v>
      </c>
      <c r="S22" s="12">
        <v>0</v>
      </c>
      <c r="U22" s="12">
        <v>0</v>
      </c>
      <c r="W22" s="12">
        <v>0</v>
      </c>
      <c r="Y22" s="12">
        <v>0</v>
      </c>
      <c r="AA22" s="12">
        <v>0</v>
      </c>
      <c r="AC22" s="12">
        <v>0</v>
      </c>
      <c r="AE22" s="12">
        <v>34934000</v>
      </c>
      <c r="AG22" s="12">
        <v>936000</v>
      </c>
      <c r="AI22" s="12">
        <v>1665100</v>
      </c>
      <c r="AK22" s="12">
        <v>56300</v>
      </c>
      <c r="AM22" s="12">
        <v>5203000</v>
      </c>
      <c r="AO22" s="12">
        <v>0</v>
      </c>
      <c r="AQ22" s="12">
        <v>0</v>
      </c>
      <c r="AS22" s="12">
        <v>0</v>
      </c>
      <c r="AU22" s="12">
        <v>35870000</v>
      </c>
    </row>
    <row r="23" spans="1:47" ht="16.75" customHeight="1" x14ac:dyDescent="0.15">
      <c r="A23" s="7" t="s">
        <v>61</v>
      </c>
      <c r="C23" s="9">
        <v>0</v>
      </c>
      <c r="E23" s="9">
        <v>0</v>
      </c>
      <c r="G23" s="9">
        <v>0</v>
      </c>
      <c r="I23" s="9">
        <v>0</v>
      </c>
      <c r="K23" s="9">
        <v>1191000</v>
      </c>
      <c r="M23" s="9">
        <v>2971000</v>
      </c>
      <c r="O23" s="9">
        <v>12953000</v>
      </c>
      <c r="Q23" s="9">
        <v>3582000</v>
      </c>
      <c r="S23" s="9">
        <v>209000</v>
      </c>
      <c r="U23" s="9">
        <v>94000</v>
      </c>
      <c r="W23" s="9">
        <v>25000</v>
      </c>
      <c r="Y23" s="9">
        <v>415000</v>
      </c>
      <c r="AA23" s="9">
        <v>5000</v>
      </c>
      <c r="AC23" s="9">
        <v>5203000</v>
      </c>
      <c r="AE23" s="9">
        <v>2858000</v>
      </c>
      <c r="AG23" s="9">
        <v>517197</v>
      </c>
      <c r="AI23" s="9">
        <v>-66400</v>
      </c>
      <c r="AK23" s="9">
        <v>0</v>
      </c>
      <c r="AM23" s="9">
        <v>0</v>
      </c>
      <c r="AO23" s="9">
        <v>0</v>
      </c>
      <c r="AQ23" s="9">
        <v>20697000</v>
      </c>
      <c r="AS23" s="9">
        <v>743000</v>
      </c>
      <c r="AU23" s="9">
        <v>8582840.6899999995</v>
      </c>
    </row>
    <row r="24" spans="1:47" ht="14.25" customHeight="1" x14ac:dyDescent="0.15">
      <c r="A24" s="26" t="s">
        <v>62</v>
      </c>
      <c r="C24" s="28">
        <f>SUM(C17:C23)</f>
        <v>-22436000</v>
      </c>
      <c r="E24" s="28">
        <f>SUM(E17:E23)</f>
        <v>-21907000</v>
      </c>
      <c r="G24" s="28">
        <f>SUM(G17:G23)</f>
        <v>-70658000</v>
      </c>
      <c r="I24" s="28">
        <f>SUM(I17:I23)</f>
        <v>46723000</v>
      </c>
      <c r="K24" s="28">
        <f>SUM(K17:K23)</f>
        <v>-7919000</v>
      </c>
      <c r="M24" s="28">
        <f>SUM(M17:M23)</f>
        <v>3110000</v>
      </c>
      <c r="O24" s="28">
        <f>SUM(O17:O23)</f>
        <v>4933000</v>
      </c>
      <c r="Q24" s="28">
        <f>SUM(Q17:Q23)</f>
        <v>14213000</v>
      </c>
      <c r="S24" s="28">
        <f>SUM(S17:S23)</f>
        <v>-45093000</v>
      </c>
      <c r="U24" s="28">
        <f>SUM(U17:U23)</f>
        <v>-7932000</v>
      </c>
      <c r="W24" s="28">
        <f>SUM(W17:W23)</f>
        <v>4002000</v>
      </c>
      <c r="Y24" s="28">
        <f>SUM(Y17:Y23)</f>
        <v>-29309000</v>
      </c>
      <c r="AA24" s="28">
        <f>SUM(AA17:AA23)</f>
        <v>-18567000</v>
      </c>
      <c r="AC24" s="28">
        <f>SUM(AC17:AC23)</f>
        <v>-62034000</v>
      </c>
      <c r="AE24" s="28">
        <f>SUM(AE17:AE23)</f>
        <v>-6424600</v>
      </c>
      <c r="AG24" s="28">
        <f>SUM(AG17:AG23)</f>
        <v>14708683.260000005</v>
      </c>
      <c r="AI24" s="28">
        <f>SUM(AI17:AI23)</f>
        <v>59943800</v>
      </c>
      <c r="AK24" s="28">
        <f>SUM(AK17:AK23)</f>
        <v>92608200</v>
      </c>
      <c r="AM24" s="28">
        <f>SUM(AM17:AM23)</f>
        <v>78506400</v>
      </c>
      <c r="AO24" s="28">
        <f>SUM(AO17:AO23)</f>
        <v>-68278000</v>
      </c>
      <c r="AQ24" s="28">
        <f>SUM(AQ17:AQ23)</f>
        <v>14337000</v>
      </c>
      <c r="AS24" s="28">
        <f>SUM(AS17:AS23)</f>
        <v>-78332000</v>
      </c>
      <c r="AU24" s="28">
        <f>SUM(AU17:AU23)</f>
        <v>-72316412.309999943</v>
      </c>
    </row>
    <row r="25" spans="1:47" ht="16.75" customHeight="1" x14ac:dyDescent="0.15">
      <c r="A25" s="27" t="s">
        <v>63</v>
      </c>
      <c r="C25" s="32">
        <f>'GAAP IS'!C12</f>
        <v>87947000</v>
      </c>
      <c r="E25" s="32">
        <f>'GAAP IS'!E12</f>
        <v>129976000</v>
      </c>
      <c r="G25" s="32">
        <f>'GAAP IS'!G12</f>
        <v>138273000</v>
      </c>
      <c r="I25" s="32">
        <f>'GAAP IS'!I12</f>
        <v>153332000</v>
      </c>
      <c r="K25" s="32">
        <f>'GAAP IS'!K12</f>
        <v>173978000</v>
      </c>
      <c r="M25" s="32">
        <f>'GAAP IS'!M12</f>
        <v>204041000</v>
      </c>
      <c r="O25" s="32">
        <f>'GAAP IS'!O12</f>
        <v>230665000</v>
      </c>
      <c r="Q25" s="32">
        <f>'GAAP IS'!Q12</f>
        <v>261780000</v>
      </c>
      <c r="S25" s="32">
        <f>'GAAP IS'!S12</f>
        <v>269385000</v>
      </c>
      <c r="U25" s="32">
        <f>'GAAP IS'!U12</f>
        <v>361011000</v>
      </c>
      <c r="W25" s="32">
        <f>'GAAP IS'!W12</f>
        <v>354762000</v>
      </c>
      <c r="Y25" s="32">
        <f>'GAAP IS'!Y12</f>
        <v>364134000</v>
      </c>
      <c r="AA25" s="32">
        <f>'GAAP IS'!AA12</f>
        <v>361624000</v>
      </c>
      <c r="AC25" s="32">
        <f>'GAAP IS'!AC12</f>
        <v>399558000</v>
      </c>
      <c r="AE25" s="32">
        <f>'GAAP IS'!AE12</f>
        <v>380978000</v>
      </c>
      <c r="AG25" s="32">
        <f>'GAAP IS'!AG12</f>
        <v>445825000</v>
      </c>
      <c r="AI25" s="32">
        <f>'GAAP IS'!AI12</f>
        <v>496547000</v>
      </c>
      <c r="AK25" s="32">
        <f>'GAAP IS'!AK12</f>
        <v>591110000</v>
      </c>
      <c r="AM25" s="32">
        <f>'GAAP IS'!AM12</f>
        <v>576157000</v>
      </c>
      <c r="AO25" s="32">
        <f>'GAAP IS'!AQ12</f>
        <v>509528000</v>
      </c>
      <c r="AQ25" s="32">
        <f>'GAAP IS'!AS12</f>
        <v>870464000</v>
      </c>
      <c r="AS25" s="32">
        <f>'GAAP IS'!AU12</f>
        <v>1349292000</v>
      </c>
      <c r="AU25" s="32">
        <f>'GAAP IS'!AW12</f>
        <v>1587985000</v>
      </c>
    </row>
    <row r="26" spans="1:47" ht="16.75" customHeight="1" x14ac:dyDescent="0.15">
      <c r="A26" s="26" t="s">
        <v>64</v>
      </c>
      <c r="C26" s="33">
        <f>C24/C25</f>
        <v>-0.25510819015998271</v>
      </c>
      <c r="E26" s="33">
        <f>E24/E25</f>
        <v>-0.16854650089247245</v>
      </c>
      <c r="G26" s="33">
        <f>G24/G25</f>
        <v>-0.51100359433873566</v>
      </c>
      <c r="I26" s="33">
        <f>I24/I25</f>
        <v>0.30471786711188792</v>
      </c>
      <c r="K26" s="33">
        <f>K24/K25</f>
        <v>-4.5517249307383691E-2</v>
      </c>
      <c r="M26" s="33">
        <f>M24/M25</f>
        <v>1.5242034689106601E-2</v>
      </c>
      <c r="O26" s="33">
        <f>O24/O25</f>
        <v>2.1385992673357467E-2</v>
      </c>
      <c r="Q26" s="33">
        <f>Q24/Q25</f>
        <v>5.4293681717472689E-2</v>
      </c>
      <c r="S26" s="33">
        <f>S24/S25</f>
        <v>-0.16739239378584553</v>
      </c>
      <c r="U26" s="33">
        <f>U24/U25</f>
        <v>-2.1971629673334055E-2</v>
      </c>
      <c r="W26" s="33">
        <f>W24/W25</f>
        <v>1.1280802340724204E-2</v>
      </c>
      <c r="Y26" s="33">
        <f>Y24/Y25</f>
        <v>-8.0489599982424054E-2</v>
      </c>
      <c r="AA26" s="33">
        <f>AA24/AA25</f>
        <v>-5.1343384288653406E-2</v>
      </c>
      <c r="AC26" s="33">
        <f>AC24/AC25</f>
        <v>-0.15525655849713935</v>
      </c>
      <c r="AE26" s="33">
        <f>AE24/AE25</f>
        <v>-1.6863440933597217E-2</v>
      </c>
      <c r="AG26" s="33">
        <f>AG24/AG25</f>
        <v>3.299205576178995E-2</v>
      </c>
      <c r="AI26" s="33">
        <f>AI24/AI25</f>
        <v>0.12072130130682493</v>
      </c>
      <c r="AK26" s="33">
        <f>AK24/AK25</f>
        <v>0.15666830200808649</v>
      </c>
      <c r="AM26" s="33">
        <f>AM24/AM25</f>
        <v>0.13625869337697885</v>
      </c>
      <c r="AO26" s="33">
        <f>AO24/AO25</f>
        <v>-0.13400244932565042</v>
      </c>
      <c r="AQ26" s="33">
        <f>AQ24/AQ25</f>
        <v>1.6470526064259982E-2</v>
      </c>
      <c r="AS26" s="33">
        <f>AS24/AS25</f>
        <v>-5.8054149880085261E-2</v>
      </c>
      <c r="AU26" s="33">
        <f>AU24/AU25</f>
        <v>-4.5539732623418948E-2</v>
      </c>
    </row>
    <row r="27" spans="1:47" ht="15" customHeight="1" x14ac:dyDescent="0.15">
      <c r="C27" s="24"/>
      <c r="E27" s="24"/>
      <c r="G27" s="24"/>
      <c r="I27" s="24"/>
      <c r="K27" s="24"/>
      <c r="M27" s="24"/>
      <c r="O27" s="24"/>
      <c r="Q27" s="24"/>
      <c r="S27" s="24"/>
      <c r="U27" s="24"/>
      <c r="W27" s="24"/>
      <c r="Y27" s="24"/>
      <c r="AA27" s="24"/>
      <c r="AC27" s="24"/>
      <c r="AE27" s="24"/>
      <c r="AG27" s="24"/>
      <c r="AI27" s="24"/>
      <c r="AK27" s="24"/>
      <c r="AM27" s="24"/>
      <c r="AO27" s="24"/>
      <c r="AQ27" s="24"/>
      <c r="AS27" s="24"/>
      <c r="AU27" s="24"/>
    </row>
    <row r="28" spans="1:47" ht="15" customHeight="1" x14ac:dyDescent="0.15">
      <c r="A28" s="26" t="s">
        <v>23</v>
      </c>
      <c r="C28" s="31">
        <f>'GAAP IS'!C17</f>
        <v>9695000</v>
      </c>
      <c r="E28" s="31">
        <f>'GAAP IS'!E17</f>
        <v>11652000</v>
      </c>
      <c r="G28" s="31">
        <f>'GAAP IS'!G17</f>
        <v>13678000</v>
      </c>
      <c r="I28" s="31">
        <f>'GAAP IS'!I17</f>
        <v>14806000</v>
      </c>
      <c r="K28" s="31">
        <f>'GAAP IS'!K17</f>
        <v>13498000</v>
      </c>
      <c r="M28" s="31">
        <f>'GAAP IS'!M17</f>
        <v>16802000</v>
      </c>
      <c r="O28" s="31">
        <f>'GAAP IS'!O17</f>
        <v>21368000</v>
      </c>
      <c r="Q28" s="31">
        <f>'GAAP IS'!Q17</f>
        <v>21910000</v>
      </c>
      <c r="S28" s="31">
        <f>'GAAP IS'!S17</f>
        <v>25201000</v>
      </c>
      <c r="U28" s="31">
        <f>'GAAP IS'!U17</f>
        <v>41849000</v>
      </c>
      <c r="W28" s="31">
        <f>'GAAP IS'!W17</f>
        <v>43371000</v>
      </c>
      <c r="Y28" s="31">
        <f>'GAAP IS'!Y17</f>
        <v>47393000</v>
      </c>
      <c r="AA28" s="31">
        <f>'GAAP IS'!AA17</f>
        <v>54359000</v>
      </c>
      <c r="AC28" s="31">
        <f>'GAAP IS'!AC17</f>
        <v>66508000</v>
      </c>
      <c r="AE28" s="31">
        <f>'GAAP IS'!AE17</f>
        <v>65229000</v>
      </c>
      <c r="AG28" s="31">
        <f>'GAAP IS'!AG17</f>
        <v>71247000</v>
      </c>
      <c r="AI28" s="31">
        <f>'GAAP IS'!AI17</f>
        <v>75671000</v>
      </c>
      <c r="AK28" s="31">
        <f>'GAAP IS'!AK17</f>
        <v>90203000</v>
      </c>
      <c r="AM28" s="31">
        <f>'GAAP IS'!AM17</f>
        <v>88209000</v>
      </c>
      <c r="AO28" s="31">
        <f>'GAAP IS'!AQ17</f>
        <v>49831000</v>
      </c>
      <c r="AQ28" s="31">
        <f>'GAAP IS'!AS17</f>
        <v>73578000</v>
      </c>
      <c r="AS28" s="31">
        <f>'GAAP IS'!AU17</f>
        <v>157814000</v>
      </c>
      <c r="AU28" s="31">
        <f>'GAAP IS'!AW17</f>
        <v>257343000</v>
      </c>
    </row>
    <row r="29" spans="1:47" ht="15" customHeight="1" x14ac:dyDescent="0.15">
      <c r="A29" s="7" t="s">
        <v>65</v>
      </c>
      <c r="C29" s="12">
        <v>-60000</v>
      </c>
      <c r="E29" s="12">
        <v>-82000</v>
      </c>
      <c r="G29" s="12">
        <v>-87000</v>
      </c>
      <c r="I29" s="12">
        <v>-40000</v>
      </c>
      <c r="K29" s="12">
        <v>-77000</v>
      </c>
      <c r="M29" s="12">
        <v>-85000</v>
      </c>
      <c r="O29" s="12">
        <v>-120000</v>
      </c>
      <c r="Q29" s="12">
        <v>-153000</v>
      </c>
      <c r="S29" s="12">
        <v>-227000</v>
      </c>
      <c r="U29" s="12">
        <v>-108000</v>
      </c>
      <c r="W29" s="12">
        <v>-124000</v>
      </c>
      <c r="Y29" s="12">
        <v>-145000</v>
      </c>
      <c r="AA29" s="12">
        <v>-95000</v>
      </c>
      <c r="AC29" s="12">
        <v>-108000</v>
      </c>
      <c r="AE29" s="12">
        <v>-100000</v>
      </c>
      <c r="AG29" s="12">
        <v>-109000</v>
      </c>
      <c r="AI29" s="12">
        <v>-99200</v>
      </c>
      <c r="AK29" s="12">
        <v>-158200</v>
      </c>
      <c r="AM29" s="12">
        <v>-58300</v>
      </c>
      <c r="AO29" s="12">
        <v>-269000</v>
      </c>
      <c r="AQ29" s="12">
        <v>-435000</v>
      </c>
      <c r="AS29" s="12">
        <v>-604000</v>
      </c>
      <c r="AU29" s="12">
        <v>-411873.94</v>
      </c>
    </row>
    <row r="30" spans="1:47" ht="15" customHeight="1" x14ac:dyDescent="0.15">
      <c r="A30" s="7" t="s">
        <v>66</v>
      </c>
      <c r="C30" s="12">
        <v>5000</v>
      </c>
      <c r="E30" s="12">
        <v>-32000</v>
      </c>
      <c r="G30" s="12">
        <v>-27000</v>
      </c>
      <c r="I30" s="12">
        <v>-28000</v>
      </c>
      <c r="K30" s="12">
        <v>-26000</v>
      </c>
      <c r="M30" s="12">
        <v>-287000</v>
      </c>
      <c r="O30" s="12">
        <v>-1446000</v>
      </c>
      <c r="Q30" s="12">
        <v>-459000</v>
      </c>
      <c r="S30" s="12">
        <v>-356000</v>
      </c>
      <c r="U30" s="12">
        <v>-530000</v>
      </c>
      <c r="W30" s="12">
        <v>-650000</v>
      </c>
      <c r="Y30" s="12">
        <v>-895000</v>
      </c>
      <c r="AA30" s="12">
        <v>-912000</v>
      </c>
      <c r="AC30" s="12">
        <v>-1033000</v>
      </c>
      <c r="AE30" s="12">
        <v>-1120000</v>
      </c>
      <c r="AG30" s="12">
        <v>-1411000</v>
      </c>
      <c r="AI30" s="12">
        <v>-1575000</v>
      </c>
      <c r="AK30" s="12">
        <v>-1353000</v>
      </c>
      <c r="AM30" s="12">
        <v>-165000</v>
      </c>
      <c r="AO30" s="12">
        <v>-82000</v>
      </c>
      <c r="AQ30" s="12">
        <v>-2218000</v>
      </c>
      <c r="AS30" s="12">
        <v>-2431000</v>
      </c>
      <c r="AU30" s="12">
        <v>-4476472.5103140697</v>
      </c>
    </row>
    <row r="31" spans="1:47" ht="15" customHeight="1" x14ac:dyDescent="0.15">
      <c r="A31" s="7" t="s">
        <v>67</v>
      </c>
      <c r="C31" s="9">
        <v>0</v>
      </c>
      <c r="E31" s="9">
        <v>0</v>
      </c>
      <c r="G31" s="9">
        <v>0</v>
      </c>
      <c r="I31" s="9">
        <v>0</v>
      </c>
      <c r="K31" s="9">
        <v>0</v>
      </c>
      <c r="M31" s="9">
        <v>0</v>
      </c>
      <c r="O31" s="9">
        <v>0</v>
      </c>
      <c r="Q31" s="9">
        <v>0</v>
      </c>
      <c r="S31" s="9">
        <v>0</v>
      </c>
      <c r="U31" s="9">
        <v>0</v>
      </c>
      <c r="W31" s="9">
        <v>0</v>
      </c>
      <c r="Y31" s="9">
        <v>0</v>
      </c>
      <c r="AA31" s="9">
        <v>0</v>
      </c>
      <c r="AC31" s="9">
        <v>0</v>
      </c>
      <c r="AE31" s="9">
        <v>0</v>
      </c>
      <c r="AG31" s="9">
        <v>0</v>
      </c>
      <c r="AI31" s="9">
        <v>0</v>
      </c>
      <c r="AK31" s="9">
        <v>0</v>
      </c>
      <c r="AM31" s="9">
        <v>0</v>
      </c>
      <c r="AO31" s="9">
        <v>0</v>
      </c>
      <c r="AQ31" s="9">
        <v>0</v>
      </c>
      <c r="AS31" s="9">
        <v>0</v>
      </c>
      <c r="AU31" s="9">
        <v>0</v>
      </c>
    </row>
    <row r="32" spans="1:47" ht="15" customHeight="1" x14ac:dyDescent="0.15">
      <c r="A32" s="26" t="s">
        <v>68</v>
      </c>
      <c r="C32" s="28">
        <f>SUM(C28:C31)</f>
        <v>9640000</v>
      </c>
      <c r="E32" s="28">
        <f>SUM(E28:E31)</f>
        <v>11538000</v>
      </c>
      <c r="G32" s="28">
        <f>SUM(G28:G31)</f>
        <v>13564000</v>
      </c>
      <c r="I32" s="28">
        <f>SUM(I28:I31)</f>
        <v>14738000</v>
      </c>
      <c r="K32" s="28">
        <f>SUM(K28:K31)</f>
        <v>13395000</v>
      </c>
      <c r="M32" s="28">
        <f>SUM(M28:M31)</f>
        <v>16430000</v>
      </c>
      <c r="O32" s="28">
        <f>SUM(O28:O31)</f>
        <v>19802000</v>
      </c>
      <c r="Q32" s="28">
        <f>SUM(Q28:Q31)</f>
        <v>21298000</v>
      </c>
      <c r="S32" s="28">
        <f>SUM(S28:S31)</f>
        <v>24618000</v>
      </c>
      <c r="U32" s="28">
        <f>SUM(U28:U31)</f>
        <v>41211000</v>
      </c>
      <c r="W32" s="28">
        <f>SUM(W28:W31)</f>
        <v>42597000</v>
      </c>
      <c r="Y32" s="28">
        <f>SUM(Y28:Y31)</f>
        <v>46353000</v>
      </c>
      <c r="AA32" s="28">
        <f>SUM(AA28:AA31)</f>
        <v>53352000</v>
      </c>
      <c r="AC32" s="28">
        <f>SUM(AC28:AC31)</f>
        <v>65367000</v>
      </c>
      <c r="AE32" s="28">
        <f>SUM(AE28:AE31)</f>
        <v>64009000</v>
      </c>
      <c r="AG32" s="28">
        <f>SUM(AG28:AG31)</f>
        <v>69727000</v>
      </c>
      <c r="AI32" s="28">
        <f>SUM(AI28:AI31)</f>
        <v>73996800</v>
      </c>
      <c r="AK32" s="28">
        <f>SUM(AK28:AK31)</f>
        <v>88691800</v>
      </c>
      <c r="AM32" s="28">
        <f>SUM(AM28:AM31)</f>
        <v>87985700</v>
      </c>
      <c r="AO32" s="28">
        <f>SUM(AO28:AO31)</f>
        <v>49480000</v>
      </c>
      <c r="AQ32" s="28">
        <f>SUM(AQ28:AQ31)</f>
        <v>70925000</v>
      </c>
      <c r="AS32" s="28">
        <f>SUM(AS28:AS31)</f>
        <v>154779000</v>
      </c>
      <c r="AU32" s="28">
        <f>SUM(AU28:AU31)</f>
        <v>252454653.54968593</v>
      </c>
    </row>
    <row r="33" spans="1:47" ht="15" customHeight="1" x14ac:dyDescent="0.15">
      <c r="C33" s="24"/>
      <c r="E33" s="24"/>
      <c r="G33" s="24"/>
      <c r="I33" s="24"/>
      <c r="K33" s="24"/>
      <c r="M33" s="24"/>
      <c r="O33" s="24"/>
      <c r="Q33" s="24"/>
      <c r="S33" s="24"/>
      <c r="U33" s="24"/>
      <c r="W33" s="24"/>
      <c r="Y33" s="24"/>
      <c r="AA33" s="24"/>
      <c r="AC33" s="24"/>
      <c r="AE33" s="24"/>
      <c r="AG33" s="24"/>
      <c r="AI33" s="24"/>
      <c r="AK33" s="24"/>
      <c r="AM33" s="24"/>
      <c r="AO33" s="24"/>
      <c r="AQ33" s="24"/>
      <c r="AS33" s="24"/>
      <c r="AU33" s="24"/>
    </row>
    <row r="34" spans="1:47" ht="15" customHeight="1" x14ac:dyDescent="0.15">
      <c r="A34" s="26" t="s">
        <v>24</v>
      </c>
      <c r="C34" s="31">
        <f>'GAAP IS'!C18</f>
        <v>25368000</v>
      </c>
      <c r="E34" s="31">
        <f>'GAAP IS'!E18</f>
        <v>31612000</v>
      </c>
      <c r="G34" s="31">
        <f>'GAAP IS'!G18</f>
        <v>33654000</v>
      </c>
      <c r="I34" s="31">
        <f>'GAAP IS'!I18</f>
        <v>31744000</v>
      </c>
      <c r="K34" s="31">
        <f>'GAAP IS'!K18</f>
        <v>33768000</v>
      </c>
      <c r="M34" s="31">
        <f>'GAAP IS'!M18</f>
        <v>41634000</v>
      </c>
      <c r="O34" s="31">
        <f>'GAAP IS'!O18</f>
        <v>104806000</v>
      </c>
      <c r="Q34" s="31">
        <f>'GAAP IS'!Q18</f>
        <v>69128000</v>
      </c>
      <c r="S34" s="31">
        <f>'GAAP IS'!S18</f>
        <v>78013000</v>
      </c>
      <c r="U34" s="31">
        <f>'GAAP IS'!U18</f>
        <v>94989000</v>
      </c>
      <c r="W34" s="31">
        <f>'GAAP IS'!W18</f>
        <v>110291000</v>
      </c>
      <c r="Y34" s="31">
        <f>'GAAP IS'!Y18</f>
        <v>135350000</v>
      </c>
      <c r="AA34" s="31">
        <f>'GAAP IS'!AA18</f>
        <v>144961000</v>
      </c>
      <c r="AC34" s="31">
        <f>'GAAP IS'!AC18</f>
        <v>156747000</v>
      </c>
      <c r="AE34" s="31">
        <f>'GAAP IS'!AE18</f>
        <v>161792000</v>
      </c>
      <c r="AG34" s="31">
        <f>'GAAP IS'!AG18</f>
        <v>152318000</v>
      </c>
      <c r="AI34" s="31">
        <f>'GAAP IS'!AI18</f>
        <v>132965000</v>
      </c>
      <c r="AK34" s="31">
        <f>'GAAP IS'!AK18</f>
        <v>119833000</v>
      </c>
      <c r="AM34" s="31">
        <f>'GAAP IS'!AM18</f>
        <v>124828000</v>
      </c>
      <c r="AO34" s="31">
        <f>'GAAP IS'!AQ18</f>
        <v>122378000</v>
      </c>
      <c r="AQ34" s="31">
        <f>'GAAP IS'!AS18</f>
        <v>249336000</v>
      </c>
      <c r="AS34" s="31">
        <f>'GAAP IS'!AU18</f>
        <v>418643000</v>
      </c>
      <c r="AU34" s="31">
        <f>'GAAP IS'!AW18</f>
        <v>615818000</v>
      </c>
    </row>
    <row r="35" spans="1:47" ht="15" customHeight="1" x14ac:dyDescent="0.15">
      <c r="A35" s="7" t="s">
        <v>65</v>
      </c>
      <c r="C35" s="12">
        <v>-1601000</v>
      </c>
      <c r="E35" s="12">
        <v>-1808000</v>
      </c>
      <c r="G35" s="12">
        <v>-2188000</v>
      </c>
      <c r="I35" s="12">
        <v>-1702000</v>
      </c>
      <c r="K35" s="12">
        <v>-3124000</v>
      </c>
      <c r="M35" s="12">
        <v>-2723000</v>
      </c>
      <c r="O35" s="12">
        <v>-3655000</v>
      </c>
      <c r="Q35" s="12">
        <v>-5178000</v>
      </c>
      <c r="S35" s="12">
        <v>-7418000</v>
      </c>
      <c r="U35" s="12">
        <v>-9012000</v>
      </c>
      <c r="W35" s="12">
        <v>-10058000</v>
      </c>
      <c r="Y35" s="12">
        <v>-13992000</v>
      </c>
      <c r="AA35" s="12">
        <v>-17963000</v>
      </c>
      <c r="AC35" s="12">
        <v>-20154000</v>
      </c>
      <c r="AE35" s="12">
        <v>-39167000</v>
      </c>
      <c r="AG35" s="12">
        <v>-34737000</v>
      </c>
      <c r="AI35" s="12">
        <v>-31675900</v>
      </c>
      <c r="AK35" s="12">
        <v>-38530900</v>
      </c>
      <c r="AM35" s="12">
        <v>-43841200</v>
      </c>
      <c r="AO35" s="12">
        <v>-7299000</v>
      </c>
      <c r="AQ35" s="12">
        <v>-14680000</v>
      </c>
      <c r="AS35" s="12">
        <v>-40480000</v>
      </c>
      <c r="AU35" s="12">
        <v>-112021051.79000001</v>
      </c>
    </row>
    <row r="36" spans="1:47" ht="15" customHeight="1" x14ac:dyDescent="0.15">
      <c r="A36" s="7" t="s">
        <v>66</v>
      </c>
      <c r="C36" s="12">
        <v>-3327000</v>
      </c>
      <c r="E36" s="12">
        <v>-3610000</v>
      </c>
      <c r="G36" s="12">
        <v>-3360000</v>
      </c>
      <c r="I36" s="12">
        <v>-1988000</v>
      </c>
      <c r="K36" s="12">
        <v>-2213000</v>
      </c>
      <c r="M36" s="12">
        <v>-2556000</v>
      </c>
      <c r="O36" s="12">
        <v>-52058000</v>
      </c>
      <c r="Q36" s="12">
        <v>-19817000</v>
      </c>
      <c r="S36" s="12">
        <v>-20067000</v>
      </c>
      <c r="U36" s="12">
        <v>-21427000</v>
      </c>
      <c r="W36" s="12">
        <v>-33639000</v>
      </c>
      <c r="Y36" s="12">
        <v>-41398000</v>
      </c>
      <c r="AA36" s="12">
        <v>-43428000</v>
      </c>
      <c r="AC36" s="12">
        <v>-48534000</v>
      </c>
      <c r="AE36" s="12">
        <v>-45040000</v>
      </c>
      <c r="AG36" s="12">
        <v>-44394000</v>
      </c>
      <c r="AI36" s="12">
        <v>-35135000</v>
      </c>
      <c r="AK36" s="12">
        <v>-22567000</v>
      </c>
      <c r="AM36" s="12">
        <v>-21104900</v>
      </c>
      <c r="AO36" s="12">
        <v>-12285000</v>
      </c>
      <c r="AQ36" s="12">
        <v>-76644000</v>
      </c>
      <c r="AS36" s="12">
        <v>-116531000</v>
      </c>
      <c r="AU36" s="12">
        <v>-181396505.09265301</v>
      </c>
    </row>
    <row r="37" spans="1:47" ht="15" customHeight="1" x14ac:dyDescent="0.15">
      <c r="A37" s="7" t="s">
        <v>67</v>
      </c>
      <c r="C37" s="9">
        <v>0</v>
      </c>
      <c r="E37" s="9">
        <v>0</v>
      </c>
      <c r="G37" s="9">
        <v>0</v>
      </c>
      <c r="I37" s="9">
        <v>0</v>
      </c>
      <c r="K37" s="9">
        <v>0</v>
      </c>
      <c r="M37" s="9">
        <v>0</v>
      </c>
      <c r="O37" s="9">
        <v>0</v>
      </c>
      <c r="Q37" s="9">
        <v>0</v>
      </c>
      <c r="S37" s="9">
        <v>0</v>
      </c>
      <c r="U37" s="9">
        <v>0</v>
      </c>
      <c r="W37" s="9">
        <v>0</v>
      </c>
      <c r="Y37" s="9">
        <v>0</v>
      </c>
      <c r="AA37" s="9">
        <v>0</v>
      </c>
      <c r="AC37" s="9">
        <v>0</v>
      </c>
      <c r="AE37" s="9">
        <v>0</v>
      </c>
      <c r="AG37" s="9">
        <v>0</v>
      </c>
      <c r="AI37" s="9">
        <v>0</v>
      </c>
      <c r="AK37" s="9">
        <v>0</v>
      </c>
      <c r="AM37" s="9">
        <v>0</v>
      </c>
      <c r="AO37" s="9">
        <v>0</v>
      </c>
      <c r="AQ37" s="9">
        <v>0</v>
      </c>
      <c r="AS37" s="9">
        <v>0</v>
      </c>
      <c r="AU37" s="9">
        <v>0</v>
      </c>
    </row>
    <row r="38" spans="1:47" ht="15" customHeight="1" x14ac:dyDescent="0.15">
      <c r="A38" s="26" t="s">
        <v>69</v>
      </c>
      <c r="C38" s="28">
        <f>SUM(C34:C37)</f>
        <v>20440000</v>
      </c>
      <c r="E38" s="28">
        <f>SUM(E34:E37)</f>
        <v>26194000</v>
      </c>
      <c r="G38" s="28">
        <f>SUM(G34:G37)</f>
        <v>28106000</v>
      </c>
      <c r="I38" s="28">
        <f>SUM(I34:I37)</f>
        <v>28054000</v>
      </c>
      <c r="K38" s="28">
        <f>SUM(K34:K37)</f>
        <v>28431000</v>
      </c>
      <c r="M38" s="28">
        <f>SUM(M34:M37)</f>
        <v>36355000</v>
      </c>
      <c r="O38" s="28">
        <f>SUM(O34:O37)</f>
        <v>49093000</v>
      </c>
      <c r="Q38" s="28">
        <f>SUM(Q34:Q37)</f>
        <v>44133000</v>
      </c>
      <c r="S38" s="28">
        <f>SUM(S34:S37)</f>
        <v>50528000</v>
      </c>
      <c r="U38" s="28">
        <f>SUM(U34:U37)</f>
        <v>64550000</v>
      </c>
      <c r="W38" s="28">
        <f>SUM(W34:W37)</f>
        <v>66594000</v>
      </c>
      <c r="Y38" s="28">
        <f>SUM(Y34:Y37)</f>
        <v>79960000</v>
      </c>
      <c r="AA38" s="28">
        <f>SUM(AA34:AA37)</f>
        <v>83570000</v>
      </c>
      <c r="AC38" s="28">
        <f>SUM(AC34:AC37)</f>
        <v>88059000</v>
      </c>
      <c r="AE38" s="28">
        <f>SUM(AE34:AE37)</f>
        <v>77585000</v>
      </c>
      <c r="AG38" s="28">
        <f>SUM(AG34:AG37)</f>
        <v>73187000</v>
      </c>
      <c r="AI38" s="28">
        <f>SUM(AI34:AI37)</f>
        <v>66154100</v>
      </c>
      <c r="AK38" s="28">
        <f>SUM(AK34:AK37)</f>
        <v>58735100</v>
      </c>
      <c r="AM38" s="28">
        <f>SUM(AM34:AM37)</f>
        <v>59881900</v>
      </c>
      <c r="AO38" s="28">
        <f>SUM(AO34:AO37)</f>
        <v>102794000</v>
      </c>
      <c r="AQ38" s="28">
        <f>SUM(AQ34:AQ37)</f>
        <v>158012000</v>
      </c>
      <c r="AS38" s="28">
        <f>SUM(AS34:AS37)</f>
        <v>261632000</v>
      </c>
      <c r="AU38" s="28">
        <f>SUM(AU34:AU37)</f>
        <v>322400443.117347</v>
      </c>
    </row>
    <row r="39" spans="1:47" ht="15" customHeight="1" x14ac:dyDescent="0.15">
      <c r="C39" s="24"/>
      <c r="E39" s="24"/>
      <c r="G39" s="24"/>
      <c r="I39" s="24"/>
      <c r="K39" s="24"/>
      <c r="M39" s="24"/>
      <c r="O39" s="24"/>
      <c r="Q39" s="24"/>
      <c r="S39" s="24"/>
      <c r="U39" s="24"/>
      <c r="W39" s="24"/>
      <c r="Y39" s="24"/>
      <c r="AA39" s="24"/>
      <c r="AC39" s="24"/>
      <c r="AE39" s="24"/>
      <c r="AG39" s="24"/>
      <c r="AI39" s="24"/>
      <c r="AK39" s="24"/>
      <c r="AM39" s="24"/>
      <c r="AO39" s="24"/>
      <c r="AQ39" s="24"/>
      <c r="AS39" s="24"/>
      <c r="AU39" s="24"/>
    </row>
    <row r="40" spans="1:47" ht="16.75" customHeight="1" x14ac:dyDescent="0.15">
      <c r="A40" s="26" t="s">
        <v>25</v>
      </c>
      <c r="C40" s="31">
        <f>'GAAP IS'!C19</f>
        <v>5219000</v>
      </c>
      <c r="E40" s="31">
        <f>'GAAP IS'!E19</f>
        <v>7651000</v>
      </c>
      <c r="G40" s="31">
        <f>'GAAP IS'!G19</f>
        <v>7108000</v>
      </c>
      <c r="I40" s="31">
        <f>'GAAP IS'!I19</f>
        <v>5066000</v>
      </c>
      <c r="K40" s="31">
        <f>'GAAP IS'!K19</f>
        <v>22582000</v>
      </c>
      <c r="M40" s="31">
        <f>'GAAP IS'!M19</f>
        <v>39112000</v>
      </c>
      <c r="O40" s="31">
        <f>'GAAP IS'!O19</f>
        <v>58184000</v>
      </c>
      <c r="Q40" s="31">
        <f>'GAAP IS'!Q19</f>
        <v>62312000</v>
      </c>
      <c r="S40" s="31">
        <f>'GAAP IS'!S19</f>
        <v>63960000</v>
      </c>
      <c r="U40" s="31">
        <f>'GAAP IS'!U19</f>
        <v>143476000</v>
      </c>
      <c r="W40" s="31">
        <f>'GAAP IS'!W19</f>
        <v>156214000</v>
      </c>
      <c r="Y40" s="31">
        <f>'GAAP IS'!Y19</f>
        <v>168693000</v>
      </c>
      <c r="AA40" s="31">
        <f>'GAAP IS'!AA19</f>
        <v>163873000</v>
      </c>
      <c r="AC40" s="31">
        <f>'GAAP IS'!AC19</f>
        <v>188334000</v>
      </c>
      <c r="AE40" s="31">
        <f>'GAAP IS'!AE19</f>
        <v>140942000</v>
      </c>
      <c r="AG40" s="31">
        <f>'GAAP IS'!AG19</f>
        <v>145131000</v>
      </c>
      <c r="AI40" s="31">
        <f>'GAAP IS'!AI19</f>
        <v>146866000</v>
      </c>
      <c r="AK40" s="31">
        <f>'GAAP IS'!AK19</f>
        <v>161265000</v>
      </c>
      <c r="AM40" s="31">
        <f>'GAAP IS'!AM19</f>
        <v>132950000</v>
      </c>
      <c r="AO40" s="31">
        <f>'GAAP IS'!AQ19</f>
        <v>25044000</v>
      </c>
      <c r="AQ40" s="31">
        <f>'GAAP IS'!AS19</f>
        <v>182190000</v>
      </c>
      <c r="AS40" s="31">
        <f>'GAAP IS'!AU19</f>
        <v>532343000</v>
      </c>
      <c r="AU40" s="31">
        <f>'GAAP IS'!AW19</f>
        <v>638280000</v>
      </c>
    </row>
    <row r="41" spans="1:47" ht="16.75" customHeight="1" x14ac:dyDescent="0.15">
      <c r="A41" s="7" t="s">
        <v>65</v>
      </c>
      <c r="C41" s="12">
        <v>-388000</v>
      </c>
      <c r="E41" s="12">
        <v>-457000</v>
      </c>
      <c r="G41" s="12">
        <v>-503000</v>
      </c>
      <c r="I41" s="12">
        <v>-237000</v>
      </c>
      <c r="K41" s="12">
        <v>-406000</v>
      </c>
      <c r="M41" s="12">
        <v>-439000</v>
      </c>
      <c r="O41" s="12">
        <v>-475000</v>
      </c>
      <c r="Q41" s="12">
        <v>-636000</v>
      </c>
      <c r="S41" s="12">
        <v>-482000</v>
      </c>
      <c r="U41" s="12">
        <v>-2376616</v>
      </c>
      <c r="W41" s="12">
        <v>-2372076</v>
      </c>
      <c r="Y41" s="12">
        <v>-2313513.2714740299</v>
      </c>
      <c r="AA41" s="12">
        <v>-2198938</v>
      </c>
      <c r="AC41" s="12">
        <v>-2160525.0099999998</v>
      </c>
      <c r="AE41" s="12">
        <v>-5890000</v>
      </c>
      <c r="AG41" s="12">
        <v>-7773200</v>
      </c>
      <c r="AI41" s="12">
        <v>-7680800</v>
      </c>
      <c r="AK41" s="12">
        <v>-720900</v>
      </c>
      <c r="AM41" s="12">
        <v>-683200</v>
      </c>
      <c r="AO41" s="12">
        <v>-1585000</v>
      </c>
      <c r="AQ41" s="12">
        <v>-1956000</v>
      </c>
      <c r="AS41" s="12">
        <v>-7544205.2714740299</v>
      </c>
      <c r="AU41" s="12">
        <v>-18022876.210000001</v>
      </c>
    </row>
    <row r="42" spans="1:47" ht="16.75" customHeight="1" x14ac:dyDescent="0.15">
      <c r="A42" s="7" t="s">
        <v>66</v>
      </c>
      <c r="C42" s="12">
        <v>-1291000</v>
      </c>
      <c r="E42" s="12">
        <v>-963000</v>
      </c>
      <c r="G42" s="12">
        <v>-918000</v>
      </c>
      <c r="I42" s="12">
        <v>-868000</v>
      </c>
      <c r="K42" s="12">
        <v>-760000</v>
      </c>
      <c r="M42" s="12">
        <v>-581000</v>
      </c>
      <c r="O42" s="12">
        <v>-10568000</v>
      </c>
      <c r="Q42" s="12">
        <v>-5183000</v>
      </c>
      <c r="S42" s="12">
        <v>-5024000</v>
      </c>
      <c r="U42" s="12">
        <v>-4632722.96</v>
      </c>
      <c r="W42" s="12">
        <v>-5998000</v>
      </c>
      <c r="Y42" s="12">
        <v>-7569000</v>
      </c>
      <c r="AA42" s="12">
        <v>-8128000</v>
      </c>
      <c r="AC42" s="12">
        <v>-5549000</v>
      </c>
      <c r="AE42" s="12">
        <v>-5840000</v>
      </c>
      <c r="AG42" s="12">
        <v>-6397000</v>
      </c>
      <c r="AI42" s="12">
        <v>-5465000</v>
      </c>
      <c r="AK42" s="12">
        <v>-4305000</v>
      </c>
      <c r="AM42" s="12">
        <v>-3858000</v>
      </c>
      <c r="AO42" s="12">
        <v>-4040000</v>
      </c>
      <c r="AQ42" s="12">
        <v>-17092000</v>
      </c>
      <c r="AS42" s="12">
        <v>-23223722.960000001</v>
      </c>
      <c r="AU42" s="12">
        <v>-25913527.410942301</v>
      </c>
    </row>
    <row r="43" spans="1:47" ht="14.25" customHeight="1" x14ac:dyDescent="0.15">
      <c r="A43" s="7" t="s">
        <v>70</v>
      </c>
      <c r="C43" s="12">
        <v>0</v>
      </c>
      <c r="E43" s="12">
        <v>0</v>
      </c>
      <c r="G43" s="12">
        <v>0</v>
      </c>
      <c r="I43" s="12">
        <v>0</v>
      </c>
      <c r="K43" s="12">
        <v>-14261000</v>
      </c>
      <c r="M43" s="12">
        <v>-17039000</v>
      </c>
      <c r="O43" s="12">
        <v>-16668000</v>
      </c>
      <c r="Q43" s="12">
        <v>-16853000</v>
      </c>
      <c r="S43" s="12">
        <v>-17038521.82</v>
      </c>
      <c r="U43" s="12">
        <v>-87673105</v>
      </c>
      <c r="W43" s="12">
        <v>-119039009.12</v>
      </c>
      <c r="Y43" s="12">
        <v>-119517354.29000001</v>
      </c>
      <c r="AA43" s="12">
        <v>-128205276.95999999</v>
      </c>
      <c r="AC43" s="12">
        <v>-147516237.56999999</v>
      </c>
      <c r="AE43" s="12">
        <v>-112961000</v>
      </c>
      <c r="AG43" s="12">
        <v>-110467400</v>
      </c>
      <c r="AI43" s="12">
        <v>-115373000</v>
      </c>
      <c r="AK43" s="12">
        <v>-134167300</v>
      </c>
      <c r="AM43" s="12">
        <v>-111829000</v>
      </c>
      <c r="AO43" s="12">
        <v>0</v>
      </c>
      <c r="AQ43" s="12">
        <v>-64821000</v>
      </c>
      <c r="AS43" s="12">
        <v>-343267990.23000002</v>
      </c>
      <c r="AU43" s="12">
        <v>-499150407.50999999</v>
      </c>
    </row>
    <row r="44" spans="1:47" ht="16.75" customHeight="1" x14ac:dyDescent="0.15">
      <c r="A44" s="7" t="s">
        <v>67</v>
      </c>
      <c r="C44" s="9">
        <v>0</v>
      </c>
      <c r="E44" s="9">
        <v>0</v>
      </c>
      <c r="G44" s="9">
        <v>0</v>
      </c>
      <c r="I44" s="9">
        <v>0</v>
      </c>
      <c r="K44" s="9">
        <v>0</v>
      </c>
      <c r="M44" s="9">
        <v>-941756</v>
      </c>
      <c r="O44" s="9">
        <v>0</v>
      </c>
      <c r="Q44" s="9">
        <v>0</v>
      </c>
      <c r="S44" s="9">
        <v>0</v>
      </c>
      <c r="U44" s="9">
        <v>0</v>
      </c>
      <c r="W44" s="9">
        <v>0</v>
      </c>
      <c r="Y44" s="9">
        <v>0</v>
      </c>
      <c r="AA44" s="9">
        <v>0</v>
      </c>
      <c r="AC44" s="9">
        <v>-1929678</v>
      </c>
      <c r="AE44" s="9">
        <v>0</v>
      </c>
      <c r="AG44" s="9">
        <v>0</v>
      </c>
      <c r="AI44" s="9">
        <v>0</v>
      </c>
      <c r="AK44" s="9">
        <v>0</v>
      </c>
      <c r="AM44" s="9">
        <v>0</v>
      </c>
      <c r="AO44" s="9">
        <v>0</v>
      </c>
      <c r="AQ44" s="9">
        <v>-941756</v>
      </c>
      <c r="AS44" s="9">
        <v>0</v>
      </c>
      <c r="AU44" s="9">
        <v>-1929678</v>
      </c>
    </row>
    <row r="45" spans="1:47" ht="16.75" customHeight="1" x14ac:dyDescent="0.15">
      <c r="A45" s="26" t="s">
        <v>71</v>
      </c>
      <c r="C45" s="28">
        <f>SUM(C40:C44)</f>
        <v>3540000</v>
      </c>
      <c r="E45" s="28">
        <f>SUM(E40:E44)</f>
        <v>6231000</v>
      </c>
      <c r="G45" s="28">
        <f>SUM(G40:G44)</f>
        <v>5687000</v>
      </c>
      <c r="I45" s="28">
        <f>SUM(I40:I44)</f>
        <v>3961000</v>
      </c>
      <c r="K45" s="28">
        <f>SUM(K40:K44)</f>
        <v>7155000</v>
      </c>
      <c r="M45" s="28">
        <f>SUM(M40:M44)</f>
        <v>20111244</v>
      </c>
      <c r="O45" s="28">
        <f>SUM(O40:O44)</f>
        <v>30473000</v>
      </c>
      <c r="Q45" s="28">
        <f>SUM(Q40:Q44)</f>
        <v>39640000</v>
      </c>
      <c r="S45" s="28">
        <f>SUM(S40:S44)</f>
        <v>41415478.18</v>
      </c>
      <c r="U45" s="28">
        <f>SUM(U40:U44)</f>
        <v>48793556.039999992</v>
      </c>
      <c r="W45" s="28">
        <f>SUM(W40:W44)</f>
        <v>28804914.879999995</v>
      </c>
      <c r="Y45" s="28">
        <f>SUM(Y40:Y44)</f>
        <v>39293132.43852596</v>
      </c>
      <c r="AA45" s="28">
        <f>SUM(AA40:AA44)</f>
        <v>25340785.040000007</v>
      </c>
      <c r="AC45" s="28">
        <f>SUM(AC40:AC44)</f>
        <v>31178559.420000017</v>
      </c>
      <c r="AE45" s="28">
        <f>SUM(AE40:AE44)</f>
        <v>16251000</v>
      </c>
      <c r="AG45" s="28">
        <f>SUM(AG40:AG44)</f>
        <v>20493400</v>
      </c>
      <c r="AI45" s="28">
        <f>SUM(AI40:AI44)</f>
        <v>18347200</v>
      </c>
      <c r="AK45" s="28">
        <f>SUM(AK40:AK44)</f>
        <v>22071800</v>
      </c>
      <c r="AM45" s="28">
        <f>SUM(AM40:AM44)</f>
        <v>16579800</v>
      </c>
      <c r="AO45" s="28">
        <f>SUM(AO40:AO44)</f>
        <v>19419000</v>
      </c>
      <c r="AQ45" s="28">
        <f>SUM(AQ40:AQ44)</f>
        <v>97379244</v>
      </c>
      <c r="AS45" s="28">
        <f>SUM(AS40:AS44)</f>
        <v>158307081.538526</v>
      </c>
      <c r="AU45" s="28">
        <f>SUM(AU40:AU44)</f>
        <v>93263510.869057655</v>
      </c>
    </row>
    <row r="46" spans="1:47" ht="15" customHeight="1" x14ac:dyDescent="0.15">
      <c r="C46" s="24"/>
      <c r="E46" s="24"/>
      <c r="G46" s="24"/>
      <c r="I46" s="24"/>
      <c r="K46" s="24"/>
      <c r="M46" s="24"/>
      <c r="O46" s="24"/>
      <c r="Q46" s="24"/>
      <c r="S46" s="24"/>
      <c r="U46" s="24"/>
      <c r="W46" s="24"/>
      <c r="Y46" s="24"/>
      <c r="AA46" s="24"/>
      <c r="AC46" s="24"/>
      <c r="AE46" s="24"/>
      <c r="AG46" s="24"/>
      <c r="AI46" s="24"/>
      <c r="AK46" s="24"/>
      <c r="AM46" s="24"/>
      <c r="AO46" s="24"/>
      <c r="AQ46" s="24"/>
      <c r="AS46" s="24"/>
      <c r="AU46" s="24"/>
    </row>
    <row r="47" spans="1:47" ht="14.25" customHeight="1" x14ac:dyDescent="0.15">
      <c r="A47" s="26" t="s">
        <v>26</v>
      </c>
      <c r="C47" s="31">
        <f>'GAAP IS'!C20</f>
        <v>27704000</v>
      </c>
      <c r="E47" s="31">
        <f>'GAAP IS'!E20</f>
        <v>30688000</v>
      </c>
      <c r="G47" s="31">
        <f>'GAAP IS'!G20</f>
        <v>31399000</v>
      </c>
      <c r="I47" s="31">
        <f>'GAAP IS'!I20</f>
        <v>31439000</v>
      </c>
      <c r="K47" s="31">
        <f>'GAAP IS'!K20</f>
        <v>32273000</v>
      </c>
      <c r="M47" s="31">
        <f>'GAAP IS'!M20</f>
        <v>40916000</v>
      </c>
      <c r="O47" s="31">
        <f>'GAAP IS'!O20</f>
        <v>179999000</v>
      </c>
      <c r="Q47" s="31">
        <f>'GAAP IS'!Q20</f>
        <v>130561000</v>
      </c>
      <c r="S47" s="31">
        <f>'GAAP IS'!S20</f>
        <v>136204000</v>
      </c>
      <c r="U47" s="31">
        <f>'GAAP IS'!U20</f>
        <v>141292000</v>
      </c>
      <c r="W47" s="31">
        <f>'GAAP IS'!W20</f>
        <v>142466000</v>
      </c>
      <c r="Y47" s="31">
        <f>'GAAP IS'!Y20</f>
        <v>157531000</v>
      </c>
      <c r="AA47" s="31">
        <f>'GAAP IS'!AA20</f>
        <v>160972000</v>
      </c>
      <c r="AC47" s="31">
        <f>'GAAP IS'!AC20</f>
        <v>158639000</v>
      </c>
      <c r="AE47" s="31">
        <f>'GAAP IS'!AE20</f>
        <v>139266000</v>
      </c>
      <c r="AG47" s="31">
        <f>'GAAP IS'!AG20</f>
        <v>127521000</v>
      </c>
      <c r="AI47" s="31">
        <f>'GAAP IS'!AI20</f>
        <v>140334000</v>
      </c>
      <c r="AK47" s="31">
        <f>'GAAP IS'!AK20</f>
        <v>132777000</v>
      </c>
      <c r="AM47" s="31">
        <f>'GAAP IS'!AM20</f>
        <v>128721000</v>
      </c>
      <c r="AO47" s="31">
        <f>'GAAP IS'!AQ20</f>
        <v>121230000</v>
      </c>
      <c r="AQ47" s="31">
        <f>'GAAP IS'!AS20</f>
        <v>383749000</v>
      </c>
      <c r="AS47" s="31">
        <f>'GAAP IS'!AU20</f>
        <v>577493000</v>
      </c>
      <c r="AU47" s="31">
        <f>'GAAP IS'!AW20</f>
        <v>586398000</v>
      </c>
    </row>
    <row r="48" spans="1:47" ht="15" customHeight="1" x14ac:dyDescent="0.15">
      <c r="A48" s="7" t="s">
        <v>65</v>
      </c>
      <c r="C48" s="12">
        <v>-62000</v>
      </c>
      <c r="E48" s="12">
        <v>-85000</v>
      </c>
      <c r="G48" s="12">
        <v>-99000</v>
      </c>
      <c r="I48" s="12">
        <v>-44000</v>
      </c>
      <c r="K48" s="12">
        <v>-113000</v>
      </c>
      <c r="M48" s="12">
        <v>-104000</v>
      </c>
      <c r="O48" s="12">
        <v>-771000</v>
      </c>
      <c r="Q48" s="12">
        <v>-1920000</v>
      </c>
      <c r="S48" s="12">
        <v>-2414000</v>
      </c>
      <c r="U48" s="12">
        <v>-467000</v>
      </c>
      <c r="W48" s="12">
        <v>-549000</v>
      </c>
      <c r="Y48" s="12">
        <v>-664000</v>
      </c>
      <c r="AA48" s="12">
        <v>-625000</v>
      </c>
      <c r="AC48" s="12">
        <v>-581000</v>
      </c>
      <c r="AE48" s="12">
        <v>-911000</v>
      </c>
      <c r="AG48" s="12">
        <v>-660000</v>
      </c>
      <c r="AI48" s="12">
        <v>-604200</v>
      </c>
      <c r="AK48" s="12">
        <v>-961600</v>
      </c>
      <c r="AM48" s="12">
        <v>-605800</v>
      </c>
      <c r="AO48" s="12">
        <v>-290000</v>
      </c>
      <c r="AQ48" s="12">
        <v>-2908000</v>
      </c>
      <c r="AS48" s="12">
        <v>-4094000</v>
      </c>
      <c r="AU48" s="12">
        <v>-2777451.42</v>
      </c>
    </row>
    <row r="49" spans="1:47" ht="15" customHeight="1" x14ac:dyDescent="0.15">
      <c r="A49" s="7" t="s">
        <v>66</v>
      </c>
      <c r="C49" s="12">
        <v>-3812000</v>
      </c>
      <c r="E49" s="12">
        <v>-3689000</v>
      </c>
      <c r="G49" s="12">
        <v>-3665000</v>
      </c>
      <c r="I49" s="12">
        <v>-2496000</v>
      </c>
      <c r="K49" s="12">
        <v>-3204000</v>
      </c>
      <c r="M49" s="12">
        <v>-3097000</v>
      </c>
      <c r="O49" s="12">
        <v>-115567000</v>
      </c>
      <c r="Q49" s="12">
        <v>-74685000</v>
      </c>
      <c r="S49" s="12">
        <v>-67742000</v>
      </c>
      <c r="U49" s="12">
        <v>-61947000</v>
      </c>
      <c r="W49" s="12">
        <v>-58100000</v>
      </c>
      <c r="Y49" s="12">
        <v>-61008000</v>
      </c>
      <c r="AA49" s="12">
        <v>-67340000</v>
      </c>
      <c r="AC49" s="12">
        <v>-66659000</v>
      </c>
      <c r="AE49" s="12">
        <v>-54789000</v>
      </c>
      <c r="AG49" s="12">
        <v>-51135330</v>
      </c>
      <c r="AI49" s="12">
        <v>-70184000</v>
      </c>
      <c r="AK49" s="12">
        <v>-61939000</v>
      </c>
      <c r="AM49" s="12">
        <v>-51947000</v>
      </c>
      <c r="AO49" s="12">
        <v>-13662000</v>
      </c>
      <c r="AQ49" s="12">
        <v>-196553000</v>
      </c>
      <c r="AS49" s="12">
        <v>-248797000</v>
      </c>
      <c r="AU49" s="12">
        <v>-239922581.08609101</v>
      </c>
    </row>
    <row r="50" spans="1:47" ht="15" customHeight="1" x14ac:dyDescent="0.15">
      <c r="A50" s="7" t="s">
        <v>67</v>
      </c>
      <c r="C50" s="9">
        <v>0</v>
      </c>
      <c r="E50" s="9">
        <v>0</v>
      </c>
      <c r="G50" s="9">
        <v>0</v>
      </c>
      <c r="I50" s="9">
        <v>0</v>
      </c>
      <c r="K50" s="9">
        <v>-1191000</v>
      </c>
      <c r="M50" s="9">
        <v>-2029000</v>
      </c>
      <c r="O50" s="9">
        <v>-12953000</v>
      </c>
      <c r="Q50" s="9">
        <v>-3582000</v>
      </c>
      <c r="S50" s="9">
        <v>-209000</v>
      </c>
      <c r="U50" s="9">
        <v>-94000</v>
      </c>
      <c r="W50" s="9">
        <v>-25000</v>
      </c>
      <c r="Y50" s="9">
        <v>-415000</v>
      </c>
      <c r="AA50" s="9">
        <v>-5000</v>
      </c>
      <c r="AC50" s="9">
        <v>-3273000</v>
      </c>
      <c r="AE50" s="9">
        <v>-2858000</v>
      </c>
      <c r="AG50" s="9">
        <v>-517200</v>
      </c>
      <c r="AI50" s="9">
        <v>66400</v>
      </c>
      <c r="AK50" s="9">
        <v>0</v>
      </c>
      <c r="AM50" s="9">
        <v>0</v>
      </c>
      <c r="AO50" s="9">
        <v>0</v>
      </c>
      <c r="AQ50" s="9">
        <v>-19755000</v>
      </c>
      <c r="AS50" s="9">
        <v>-743000</v>
      </c>
      <c r="AU50" s="9">
        <v>-6653162.6900000004</v>
      </c>
    </row>
    <row r="51" spans="1:47" ht="15" customHeight="1" x14ac:dyDescent="0.15">
      <c r="A51" s="26" t="s">
        <v>72</v>
      </c>
      <c r="C51" s="28">
        <f>SUM(C47:C50)</f>
        <v>23830000</v>
      </c>
      <c r="E51" s="28">
        <f>SUM(E47:E50)</f>
        <v>26914000</v>
      </c>
      <c r="G51" s="28">
        <f>SUM(G47:G50)</f>
        <v>27635000</v>
      </c>
      <c r="I51" s="28">
        <f>SUM(I47:I50)</f>
        <v>28899000</v>
      </c>
      <c r="K51" s="28">
        <f>SUM(K47:K50)</f>
        <v>27765000</v>
      </c>
      <c r="M51" s="28">
        <f>SUM(M47:M50)</f>
        <v>35686000</v>
      </c>
      <c r="O51" s="28">
        <f>SUM(O47:O50)</f>
        <v>50708000</v>
      </c>
      <c r="Q51" s="28">
        <f>SUM(Q47:Q50)</f>
        <v>50374000</v>
      </c>
      <c r="S51" s="28">
        <f>SUM(S47:S50)</f>
        <v>65839000</v>
      </c>
      <c r="U51" s="28">
        <f>SUM(U47:U50)</f>
        <v>78784000</v>
      </c>
      <c r="W51" s="28">
        <f>SUM(W47:W50)</f>
        <v>83792000</v>
      </c>
      <c r="Y51" s="28">
        <f>SUM(Y47:Y50)</f>
        <v>95444000</v>
      </c>
      <c r="AA51" s="28">
        <f>SUM(AA47:AA50)</f>
        <v>93002000</v>
      </c>
      <c r="AC51" s="28">
        <f>SUM(AC47:AC50)</f>
        <v>88126000</v>
      </c>
      <c r="AE51" s="28">
        <f>SUM(AE47:AE50)</f>
        <v>80708000</v>
      </c>
      <c r="AG51" s="28">
        <f>SUM(AG47:AG50)</f>
        <v>75208470</v>
      </c>
      <c r="AI51" s="28">
        <f>SUM(AI47:AI50)</f>
        <v>69612200</v>
      </c>
      <c r="AK51" s="28">
        <f>SUM(AK47:AK50)</f>
        <v>69876400</v>
      </c>
      <c r="AM51" s="28">
        <f>SUM(AM47:AM50)</f>
        <v>76168200</v>
      </c>
      <c r="AO51" s="28">
        <f>SUM(AO47:AO50)</f>
        <v>107278000</v>
      </c>
      <c r="AQ51" s="28">
        <f>SUM(AQ47:AQ50)</f>
        <v>164533000</v>
      </c>
      <c r="AS51" s="28">
        <f>SUM(AS47:AS50)</f>
        <v>323859000</v>
      </c>
      <c r="AU51" s="28">
        <f>SUM(AU47:AU50)</f>
        <v>337044804.803909</v>
      </c>
    </row>
    <row r="52" spans="1:47" ht="15" customHeight="1" x14ac:dyDescent="0.15">
      <c r="C52" s="24"/>
      <c r="E52" s="24"/>
      <c r="G52" s="24"/>
      <c r="I52" s="24"/>
      <c r="K52" s="24"/>
      <c r="M52" s="24"/>
      <c r="O52" s="24"/>
      <c r="Q52" s="24"/>
      <c r="S52" s="24"/>
      <c r="U52" s="24"/>
      <c r="W52" s="24"/>
      <c r="Y52" s="24"/>
      <c r="AA52" s="24"/>
      <c r="AC52" s="24"/>
      <c r="AE52" s="24"/>
      <c r="AG52" s="24"/>
      <c r="AI52" s="24"/>
      <c r="AK52" s="24"/>
      <c r="AM52" s="24"/>
      <c r="AO52" s="24"/>
      <c r="AQ52" s="24"/>
      <c r="AS52" s="24"/>
      <c r="AU52" s="24"/>
    </row>
    <row r="53" spans="1:47" ht="15" hidden="1" customHeight="1" x14ac:dyDescent="0.15">
      <c r="A53" s="26" t="s">
        <v>73</v>
      </c>
      <c r="C53" s="31">
        <f>'GAAP IS'!C21</f>
        <v>0</v>
      </c>
      <c r="E53" s="31">
        <f>'GAAP IS'!E21</f>
        <v>0</v>
      </c>
      <c r="G53" s="31">
        <f>'GAAP IS'!G21</f>
        <v>0</v>
      </c>
      <c r="I53" s="31">
        <f>'GAAP IS'!I21</f>
        <v>0</v>
      </c>
      <c r="K53" s="31">
        <f>'GAAP IS'!K21</f>
        <v>0</v>
      </c>
      <c r="M53" s="31">
        <f>'GAAP IS'!M21</f>
        <v>0</v>
      </c>
      <c r="O53" s="31">
        <f>'GAAP IS'!O21</f>
        <v>0</v>
      </c>
      <c r="Q53" s="31">
        <f>'GAAP IS'!Q21</f>
        <v>0</v>
      </c>
      <c r="S53" s="31">
        <f>'GAAP IS'!S21</f>
        <v>0</v>
      </c>
      <c r="U53" s="31">
        <f>'GAAP IS'!U21</f>
        <v>0</v>
      </c>
      <c r="W53" s="31">
        <f>'GAAP IS'!W21</f>
        <v>0</v>
      </c>
      <c r="Y53" s="31">
        <f>'GAAP IS'!Y21</f>
        <v>0</v>
      </c>
      <c r="AA53" s="31">
        <f>'GAAP IS'!AA21</f>
        <v>0</v>
      </c>
      <c r="AC53" s="31">
        <f>'GAAP IS'!AC21</f>
        <v>0</v>
      </c>
      <c r="AE53" s="31">
        <f>'GAAP IS'!AE21</f>
        <v>34934000</v>
      </c>
      <c r="AG53" s="31">
        <f>'GAAP IS'!AG21</f>
        <v>936000</v>
      </c>
      <c r="AO53" s="31">
        <f>'GAAP IS'!AQ21</f>
        <v>0</v>
      </c>
      <c r="AQ53" s="31">
        <f>'GAAP IS'!AS21</f>
        <v>0</v>
      </c>
      <c r="AS53" s="31">
        <f>'GAAP IS'!AU21</f>
        <v>0</v>
      </c>
      <c r="AU53" s="31">
        <f>'GAAP IS'!AW21</f>
        <v>35870000</v>
      </c>
    </row>
    <row r="54" spans="1:47" ht="15" hidden="1" customHeight="1" x14ac:dyDescent="0.15">
      <c r="A54" s="7" t="s">
        <v>65</v>
      </c>
      <c r="C54" s="12">
        <v>0</v>
      </c>
      <c r="E54" s="12">
        <v>0</v>
      </c>
      <c r="G54" s="12">
        <v>0</v>
      </c>
      <c r="I54" s="12">
        <v>0</v>
      </c>
      <c r="K54" s="12">
        <v>0</v>
      </c>
      <c r="M54" s="12">
        <v>0</v>
      </c>
      <c r="O54" s="12">
        <v>0</v>
      </c>
      <c r="Q54" s="12">
        <v>0</v>
      </c>
      <c r="S54" s="12">
        <v>0</v>
      </c>
      <c r="U54" s="12">
        <v>0</v>
      </c>
      <c r="W54" s="12">
        <v>0</v>
      </c>
      <c r="Y54" s="12">
        <v>0</v>
      </c>
      <c r="AA54" s="12">
        <v>0</v>
      </c>
      <c r="AC54" s="12">
        <v>0</v>
      </c>
      <c r="AE54" s="12">
        <v>0</v>
      </c>
      <c r="AG54" s="12">
        <v>0</v>
      </c>
      <c r="AO54" s="12">
        <v>0</v>
      </c>
      <c r="AQ54" s="12">
        <v>0</v>
      </c>
      <c r="AS54" s="12">
        <v>0</v>
      </c>
      <c r="AU54" s="12">
        <v>0</v>
      </c>
    </row>
    <row r="55" spans="1:47" ht="15" hidden="1" customHeight="1" x14ac:dyDescent="0.15">
      <c r="A55" s="7" t="s">
        <v>66</v>
      </c>
      <c r="C55" s="12">
        <v>0</v>
      </c>
      <c r="E55" s="12">
        <v>0</v>
      </c>
      <c r="G55" s="12">
        <v>0</v>
      </c>
      <c r="I55" s="12">
        <v>0</v>
      </c>
      <c r="K55" s="12">
        <v>0</v>
      </c>
      <c r="M55" s="12">
        <v>0</v>
      </c>
      <c r="O55" s="12">
        <v>0</v>
      </c>
      <c r="Q55" s="12">
        <v>0</v>
      </c>
      <c r="S55" s="12">
        <v>0</v>
      </c>
      <c r="U55" s="12">
        <v>0</v>
      </c>
      <c r="W55" s="12">
        <v>0</v>
      </c>
      <c r="Y55" s="12">
        <v>0</v>
      </c>
      <c r="AA55" s="12">
        <v>0</v>
      </c>
      <c r="AC55" s="12">
        <v>0</v>
      </c>
      <c r="AE55" s="12">
        <v>0</v>
      </c>
      <c r="AG55" s="12">
        <v>0</v>
      </c>
      <c r="AO55" s="12">
        <v>0</v>
      </c>
      <c r="AQ55" s="12">
        <v>0</v>
      </c>
      <c r="AS55" s="12">
        <v>0</v>
      </c>
      <c r="AU55" s="12">
        <v>0</v>
      </c>
    </row>
    <row r="56" spans="1:47" ht="15" hidden="1" customHeight="1" x14ac:dyDescent="0.15">
      <c r="A56" s="7" t="s">
        <v>70</v>
      </c>
      <c r="C56" s="12">
        <v>0</v>
      </c>
      <c r="E56" s="12">
        <v>0</v>
      </c>
      <c r="G56" s="12">
        <v>0</v>
      </c>
      <c r="I56" s="12">
        <v>0</v>
      </c>
      <c r="K56" s="12">
        <v>0</v>
      </c>
      <c r="M56" s="12">
        <v>0</v>
      </c>
      <c r="O56" s="12">
        <v>0</v>
      </c>
      <c r="Q56" s="12">
        <v>0</v>
      </c>
      <c r="S56" s="12">
        <v>0</v>
      </c>
      <c r="U56" s="12">
        <v>0</v>
      </c>
      <c r="W56" s="12">
        <v>0</v>
      </c>
      <c r="Y56" s="12">
        <v>0</v>
      </c>
      <c r="AA56" s="12">
        <v>0</v>
      </c>
      <c r="AC56" s="12">
        <v>0</v>
      </c>
      <c r="AE56" s="12">
        <v>0</v>
      </c>
      <c r="AG56" s="12">
        <v>0</v>
      </c>
      <c r="AO56" s="12">
        <v>0</v>
      </c>
      <c r="AQ56" s="12">
        <v>0</v>
      </c>
      <c r="AS56" s="12">
        <v>0</v>
      </c>
      <c r="AU56" s="12">
        <v>0</v>
      </c>
    </row>
    <row r="57" spans="1:47" ht="15" hidden="1" customHeight="1" x14ac:dyDescent="0.15">
      <c r="A57" s="7" t="s">
        <v>74</v>
      </c>
      <c r="C57" s="12">
        <v>0</v>
      </c>
      <c r="E57" s="12">
        <v>0</v>
      </c>
      <c r="G57" s="12">
        <v>0</v>
      </c>
      <c r="I57" s="12">
        <v>0</v>
      </c>
      <c r="K57" s="12">
        <v>0</v>
      </c>
      <c r="M57" s="12">
        <v>0</v>
      </c>
      <c r="O57" s="12">
        <v>0</v>
      </c>
      <c r="Q57" s="12">
        <v>0</v>
      </c>
      <c r="S57" s="12">
        <v>0</v>
      </c>
      <c r="U57" s="12">
        <v>0</v>
      </c>
      <c r="W57" s="12">
        <v>0</v>
      </c>
      <c r="Y57" s="12">
        <v>0</v>
      </c>
      <c r="AA57" s="12">
        <v>0</v>
      </c>
      <c r="AC57" s="12">
        <v>0</v>
      </c>
      <c r="AE57" s="12">
        <v>-34934000</v>
      </c>
      <c r="AG57" s="12">
        <v>-936015.46000000101</v>
      </c>
      <c r="AO57" s="12">
        <v>0</v>
      </c>
      <c r="AQ57" s="12">
        <v>0</v>
      </c>
      <c r="AS57" s="12">
        <v>0</v>
      </c>
      <c r="AU57" s="12">
        <v>-35870015.460000001</v>
      </c>
    </row>
    <row r="58" spans="1:47" ht="15" hidden="1" customHeight="1" x14ac:dyDescent="0.15">
      <c r="A58" s="7" t="s">
        <v>67</v>
      </c>
      <c r="C58" s="9">
        <v>0</v>
      </c>
      <c r="E58" s="9">
        <v>0</v>
      </c>
      <c r="G58" s="9">
        <v>0</v>
      </c>
      <c r="I58" s="9">
        <v>0</v>
      </c>
      <c r="K58" s="9">
        <v>0</v>
      </c>
      <c r="M58" s="9">
        <v>0</v>
      </c>
      <c r="O58" s="9">
        <v>0</v>
      </c>
      <c r="Q58" s="9">
        <v>0</v>
      </c>
      <c r="S58" s="9">
        <v>0</v>
      </c>
      <c r="U58" s="9">
        <v>0</v>
      </c>
      <c r="W58" s="9">
        <v>0</v>
      </c>
      <c r="Y58" s="9">
        <v>0</v>
      </c>
      <c r="AA58" s="9">
        <v>0</v>
      </c>
      <c r="AC58" s="9">
        <v>0</v>
      </c>
      <c r="AE58" s="9">
        <v>0</v>
      </c>
      <c r="AG58" s="9">
        <v>0</v>
      </c>
      <c r="AO58" s="9">
        <v>0</v>
      </c>
      <c r="AQ58" s="9">
        <v>0</v>
      </c>
      <c r="AS58" s="9">
        <v>0</v>
      </c>
      <c r="AU58" s="9">
        <v>0</v>
      </c>
    </row>
    <row r="59" spans="1:47" ht="15" hidden="1" customHeight="1" x14ac:dyDescent="0.15">
      <c r="A59" s="26" t="s">
        <v>75</v>
      </c>
      <c r="C59" s="30">
        <f>SUM(C53:C58)</f>
        <v>0</v>
      </c>
      <c r="E59" s="30">
        <f>SUM(E53:E58)</f>
        <v>0</v>
      </c>
      <c r="G59" s="30">
        <f>SUM(G53:G58)</f>
        <v>0</v>
      </c>
      <c r="I59" s="30">
        <f>SUM(I53:I58)</f>
        <v>0</v>
      </c>
      <c r="K59" s="30">
        <f>SUM(K53:K58)</f>
        <v>0</v>
      </c>
      <c r="M59" s="30">
        <f>SUM(M53:M58)</f>
        <v>0</v>
      </c>
      <c r="O59" s="30">
        <f>SUM(O53:O58)</f>
        <v>0</v>
      </c>
      <c r="Q59" s="30">
        <f>SUM(Q53:Q58)</f>
        <v>0</v>
      </c>
      <c r="S59" s="30">
        <f>SUM(S53:S58)</f>
        <v>0</v>
      </c>
      <c r="U59" s="30">
        <f>SUM(U53:U58)</f>
        <v>0</v>
      </c>
      <c r="W59" s="30">
        <f>SUM(W53:W58)</f>
        <v>0</v>
      </c>
      <c r="Y59" s="30">
        <f>SUM(Y53:Y58)</f>
        <v>0</v>
      </c>
      <c r="AA59" s="30">
        <f>SUM(AA53:AA58)</f>
        <v>0</v>
      </c>
      <c r="AC59" s="30">
        <f>SUM(AC53:AC58)</f>
        <v>0</v>
      </c>
      <c r="AE59" s="30">
        <f>SUM(AE53:AE58)</f>
        <v>0</v>
      </c>
      <c r="AG59" s="30">
        <f>SUM(AG53:AG58)</f>
        <v>-15.460000001010485</v>
      </c>
      <c r="AO59" s="30">
        <f>SUM(AO53:AO58)</f>
        <v>0</v>
      </c>
      <c r="AQ59" s="30">
        <f>SUM(AQ53:AQ58)</f>
        <v>0</v>
      </c>
      <c r="AS59" s="30">
        <f>SUM(AS53:AS58)</f>
        <v>0</v>
      </c>
      <c r="AU59" s="30">
        <f>SUM(AU53:AU58)</f>
        <v>-15.46000000089407</v>
      </c>
    </row>
    <row r="60" spans="1:47" ht="15" customHeight="1" x14ac:dyDescent="0.15">
      <c r="AK60" s="26"/>
      <c r="AM60" s="26"/>
    </row>
    <row r="61" spans="1:47" ht="15" customHeight="1" x14ac:dyDescent="0.15">
      <c r="A61" s="65" t="s">
        <v>47</v>
      </c>
      <c r="B61" s="61"/>
      <c r="C61" s="61"/>
      <c r="D61" s="61"/>
      <c r="E61" s="61"/>
      <c r="F61" s="61"/>
      <c r="G61" s="61"/>
      <c r="H61" s="61"/>
      <c r="I61" s="61"/>
      <c r="J61" s="61"/>
      <c r="K61" s="61"/>
      <c r="L61" s="61"/>
      <c r="M61" s="61"/>
      <c r="N61" s="61"/>
      <c r="O61" s="61"/>
      <c r="P61" s="61"/>
      <c r="Q61" s="61"/>
      <c r="AK61" s="26"/>
    </row>
    <row r="62" spans="1:47" ht="15" customHeight="1" x14ac:dyDescent="0.15">
      <c r="A62" s="64" t="s">
        <v>48</v>
      </c>
      <c r="B62" s="61"/>
      <c r="C62" s="61"/>
      <c r="D62" s="61"/>
      <c r="E62" s="61"/>
      <c r="F62" s="61"/>
      <c r="G62" s="61"/>
      <c r="H62" s="61"/>
      <c r="I62" s="61"/>
      <c r="J62" s="61"/>
      <c r="K62" s="61"/>
      <c r="L62" s="61"/>
      <c r="M62" s="61"/>
      <c r="N62" s="61"/>
      <c r="O62" s="61"/>
      <c r="P62" s="61"/>
      <c r="Q62" s="61"/>
      <c r="AK62" s="26"/>
      <c r="AM62" s="26"/>
    </row>
    <row r="63" spans="1:47" ht="14.25" customHeight="1" x14ac:dyDescent="0.15">
      <c r="A63" s="64" t="s">
        <v>76</v>
      </c>
      <c r="B63" s="61"/>
      <c r="C63" s="61"/>
      <c r="D63" s="61"/>
      <c r="E63" s="61"/>
      <c r="F63" s="61"/>
      <c r="G63" s="61"/>
      <c r="H63" s="61"/>
      <c r="I63" s="61"/>
      <c r="J63" s="61"/>
      <c r="K63" s="61"/>
      <c r="L63" s="61"/>
      <c r="M63" s="61"/>
      <c r="N63" s="61"/>
      <c r="O63" s="61"/>
      <c r="P63" s="61"/>
      <c r="Q63" s="61"/>
      <c r="AK63" s="26"/>
      <c r="AM63" s="26"/>
    </row>
    <row r="64" spans="1:47" ht="15" customHeight="1" x14ac:dyDescent="0.15">
      <c r="AK64" s="26"/>
      <c r="AM64" s="26"/>
    </row>
    <row r="65" spans="37:39" ht="15" customHeight="1" x14ac:dyDescent="0.15">
      <c r="AK65" s="26"/>
      <c r="AM65" s="26"/>
    </row>
    <row r="66" spans="37:39" ht="15" customHeight="1" x14ac:dyDescent="0.15">
      <c r="AK66" s="26"/>
      <c r="AM66" s="26"/>
    </row>
  </sheetData>
  <mergeCells count="5">
    <mergeCell ref="D3:AM3"/>
    <mergeCell ref="AO3:AU3"/>
    <mergeCell ref="A63:Q63"/>
    <mergeCell ref="A62:Q62"/>
    <mergeCell ref="A61:Q6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50"/>
  <sheetViews>
    <sheetView workbookViewId="0">
      <pane xSplit="1" topLeftCell="C1" activePane="topRight" state="frozen"/>
      <selection pane="topRight" activeCell="C1" sqref="C1"/>
    </sheetView>
  </sheetViews>
  <sheetFormatPr baseColWidth="10" defaultColWidth="12.83203125" defaultRowHeight="13" x14ac:dyDescent="0.15"/>
  <cols>
    <col min="1" max="1" width="50.8320312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33203125" customWidth="1"/>
    <col min="32" max="32" width="12.83203125" hidden="1" customWidth="1"/>
    <col min="33" max="33" width="14.6640625" customWidth="1"/>
    <col min="34" max="34" width="0" hidden="1" customWidth="1"/>
    <col min="35" max="35" width="14.6640625" customWidth="1"/>
    <col min="36" max="36" width="0" hidden="1" customWidth="1"/>
    <col min="37" max="37" width="14.6640625" customWidth="1"/>
    <col min="38" max="38" width="0" hidden="1" customWidth="1"/>
    <col min="39" max="39" width="14.6640625" customWidth="1"/>
    <col min="40" max="40" width="4.1640625" customWidth="1"/>
    <col min="41" max="41" width="14.6640625" customWidth="1"/>
    <col min="42" max="42" width="0" hidden="1" customWidth="1"/>
    <col min="43" max="43" width="14.6640625" customWidth="1"/>
    <col min="44" max="44" width="0" hidden="1" customWidth="1"/>
    <col min="45" max="45" width="14.1640625" customWidth="1"/>
    <col min="46" max="46" width="12.83203125" hidden="1" customWidth="1"/>
    <col min="47" max="47" width="14.6640625" customWidth="1"/>
  </cols>
  <sheetData>
    <row r="1" spans="1:47" ht="19.25" customHeight="1" x14ac:dyDescent="0.15">
      <c r="A1" s="26" t="s">
        <v>5</v>
      </c>
    </row>
    <row r="2" spans="1:47" ht="13.25" customHeight="1" x14ac:dyDescent="0.15">
      <c r="A2" s="27" t="s">
        <v>77</v>
      </c>
    </row>
    <row r="3" spans="1:47" ht="13.25" customHeight="1" x14ac:dyDescent="0.15">
      <c r="A3" s="27" t="s">
        <v>78</v>
      </c>
      <c r="AO3" s="63" t="s">
        <v>79</v>
      </c>
      <c r="AP3" s="61"/>
      <c r="AQ3" s="61"/>
      <c r="AR3" s="61"/>
      <c r="AS3" s="61"/>
      <c r="AT3" s="61"/>
      <c r="AU3" s="61"/>
    </row>
    <row r="4" spans="1:47" ht="13.25" customHeight="1" x14ac:dyDescent="0.15">
      <c r="C4" s="34">
        <v>43738</v>
      </c>
      <c r="E4" s="34">
        <v>43830</v>
      </c>
      <c r="G4" s="34">
        <v>43920</v>
      </c>
      <c r="I4" s="34">
        <v>44012</v>
      </c>
      <c r="K4" s="34">
        <v>44104</v>
      </c>
      <c r="M4" s="34">
        <v>44196</v>
      </c>
      <c r="O4" s="34">
        <v>44286</v>
      </c>
      <c r="Q4" s="34">
        <v>44377</v>
      </c>
      <c r="S4" s="34">
        <v>44469</v>
      </c>
      <c r="U4" s="34">
        <v>44561</v>
      </c>
      <c r="W4" s="34">
        <v>44651</v>
      </c>
      <c r="Y4" s="34">
        <v>44742</v>
      </c>
      <c r="AA4" s="34">
        <v>44834</v>
      </c>
      <c r="AC4" s="34">
        <v>44926</v>
      </c>
      <c r="AE4" s="34">
        <v>45016</v>
      </c>
      <c r="AG4" s="34">
        <v>45107</v>
      </c>
      <c r="AI4" s="34">
        <v>45199</v>
      </c>
      <c r="AK4" s="34">
        <v>45291</v>
      </c>
      <c r="AM4" s="34">
        <v>45382</v>
      </c>
      <c r="AO4" s="35">
        <v>2020</v>
      </c>
      <c r="AP4" s="21"/>
      <c r="AQ4" s="35">
        <v>2021</v>
      </c>
      <c r="AR4" s="21"/>
      <c r="AS4" s="35">
        <v>2022</v>
      </c>
      <c r="AT4" s="22"/>
      <c r="AU4" s="35">
        <v>2023</v>
      </c>
    </row>
    <row r="5" spans="1:47" ht="15" customHeight="1" x14ac:dyDescent="0.15">
      <c r="A5" s="2" t="s">
        <v>80</v>
      </c>
      <c r="C5" s="6"/>
      <c r="E5" s="6"/>
      <c r="G5" s="6"/>
      <c r="I5" s="6" t="s">
        <v>11</v>
      </c>
      <c r="K5" s="6"/>
      <c r="M5" s="6"/>
      <c r="O5" s="6"/>
      <c r="Q5" s="6"/>
      <c r="S5" s="6"/>
      <c r="U5" s="6"/>
      <c r="W5" s="6"/>
      <c r="Y5" s="6"/>
      <c r="AA5" s="6"/>
      <c r="AC5" s="6"/>
      <c r="AE5" s="6"/>
      <c r="AG5" s="6"/>
      <c r="AI5" s="6"/>
      <c r="AK5" s="6"/>
      <c r="AM5" s="6"/>
      <c r="AO5" s="6"/>
      <c r="AQ5" s="37"/>
      <c r="AS5" s="37"/>
      <c r="AU5" s="37"/>
    </row>
    <row r="6" spans="1:47" ht="15" customHeight="1" x14ac:dyDescent="0.15">
      <c r="A6" s="3" t="s">
        <v>81</v>
      </c>
      <c r="C6" s="8">
        <v>292033000</v>
      </c>
      <c r="E6" s="8">
        <v>176285000</v>
      </c>
      <c r="G6" s="8">
        <v>192046000</v>
      </c>
      <c r="I6" s="8">
        <v>267059000</v>
      </c>
      <c r="K6" s="8">
        <v>684423000</v>
      </c>
      <c r="M6" s="8">
        <v>520741000</v>
      </c>
      <c r="O6" s="8">
        <v>1623672000</v>
      </c>
      <c r="Q6" s="8">
        <v>1466558000</v>
      </c>
      <c r="S6" s="8">
        <v>1439531000</v>
      </c>
      <c r="U6" s="8">
        <v>2567401000</v>
      </c>
      <c r="W6" s="8">
        <v>2261937000</v>
      </c>
      <c r="Y6" s="8">
        <v>1255171000</v>
      </c>
      <c r="AA6" s="8">
        <v>1530132000</v>
      </c>
      <c r="AC6" s="8">
        <v>1440333000</v>
      </c>
      <c r="AE6" s="8">
        <v>972477000</v>
      </c>
      <c r="AG6" s="8">
        <v>892027000</v>
      </c>
      <c r="AI6" s="8">
        <v>1079261000</v>
      </c>
      <c r="AK6" s="8">
        <v>1036719000</v>
      </c>
      <c r="AM6" s="8">
        <v>1272760000</v>
      </c>
      <c r="AO6" s="8">
        <v>267059000</v>
      </c>
      <c r="AQ6" s="8">
        <v>1466558000</v>
      </c>
      <c r="AS6" s="8">
        <v>1255171000</v>
      </c>
      <c r="AU6" s="8">
        <v>892027000</v>
      </c>
    </row>
    <row r="7" spans="1:47" ht="15" customHeight="1" x14ac:dyDescent="0.15">
      <c r="A7" s="3" t="s">
        <v>82</v>
      </c>
      <c r="C7" s="12">
        <v>41887000</v>
      </c>
      <c r="E7" s="12">
        <v>78491000</v>
      </c>
      <c r="G7" s="12">
        <v>64485000</v>
      </c>
      <c r="I7" s="12">
        <v>61069000</v>
      </c>
      <c r="K7" s="12">
        <v>101451000</v>
      </c>
      <c r="M7" s="12">
        <v>116049000</v>
      </c>
      <c r="O7" s="12">
        <v>183330000</v>
      </c>
      <c r="Q7" s="12">
        <v>226074000</v>
      </c>
      <c r="S7" s="12">
        <v>236282000</v>
      </c>
      <c r="U7" s="12">
        <v>247402000</v>
      </c>
      <c r="W7" s="12">
        <v>413628000</v>
      </c>
      <c r="Y7" s="12">
        <v>295636000</v>
      </c>
      <c r="AA7" s="12">
        <v>383406000</v>
      </c>
      <c r="AC7" s="12">
        <v>424460000</v>
      </c>
      <c r="AE7" s="12">
        <v>409015000</v>
      </c>
      <c r="AG7" s="12">
        <v>367917000</v>
      </c>
      <c r="AI7" s="12">
        <v>409231000</v>
      </c>
      <c r="AK7" s="12">
        <v>411259000</v>
      </c>
      <c r="AM7" s="12">
        <v>346931000</v>
      </c>
      <c r="AO7" s="12">
        <v>61069000</v>
      </c>
      <c r="AQ7" s="12">
        <v>226074000</v>
      </c>
      <c r="AS7" s="12">
        <v>295636000</v>
      </c>
      <c r="AU7" s="12">
        <v>367917000</v>
      </c>
    </row>
    <row r="8" spans="1:47" ht="15" customHeight="1" x14ac:dyDescent="0.15">
      <c r="A8" s="3" t="s">
        <v>83</v>
      </c>
      <c r="Q8" s="12">
        <v>16170000</v>
      </c>
      <c r="S8" s="12">
        <v>456266000</v>
      </c>
      <c r="U8" s="12">
        <v>475379000</v>
      </c>
      <c r="W8" s="12">
        <v>617023000</v>
      </c>
      <c r="Y8" s="12">
        <v>1595373000</v>
      </c>
      <c r="AA8" s="12">
        <v>1237291000</v>
      </c>
      <c r="AC8" s="12">
        <v>914923000</v>
      </c>
      <c r="AE8" s="12">
        <v>1059031000</v>
      </c>
      <c r="AG8" s="12">
        <v>1174653000</v>
      </c>
      <c r="AI8" s="12">
        <v>1021630000</v>
      </c>
      <c r="AK8" s="12">
        <v>914069000</v>
      </c>
      <c r="AM8" s="12">
        <v>781402000</v>
      </c>
      <c r="AQ8" s="12">
        <v>16170000</v>
      </c>
      <c r="AS8" s="12">
        <v>1595373000</v>
      </c>
      <c r="AU8" s="12">
        <v>1174653000</v>
      </c>
    </row>
    <row r="9" spans="1:47" ht="15" customHeight="1" x14ac:dyDescent="0.15">
      <c r="A9" s="3" t="s">
        <v>84</v>
      </c>
      <c r="C9" s="12">
        <v>0</v>
      </c>
      <c r="E9" s="12">
        <v>6255000</v>
      </c>
      <c r="G9" s="12">
        <v>8979000</v>
      </c>
      <c r="I9" s="12">
        <v>4459000</v>
      </c>
      <c r="K9" s="12">
        <v>4085000</v>
      </c>
      <c r="M9" s="12">
        <v>12302000</v>
      </c>
      <c r="O9" s="12">
        <v>12774000</v>
      </c>
      <c r="Q9" s="12">
        <v>13030000</v>
      </c>
      <c r="S9" s="12">
        <v>1808000</v>
      </c>
      <c r="U9" s="12">
        <v>27394000</v>
      </c>
      <c r="W9" s="12">
        <v>3618000</v>
      </c>
      <c r="Y9" s="12">
        <v>2670000</v>
      </c>
      <c r="AA9" s="12">
        <v>7112000</v>
      </c>
      <c r="AC9" s="12">
        <v>344000</v>
      </c>
      <c r="AE9" s="12">
        <v>122000</v>
      </c>
      <c r="AG9" s="12">
        <v>76000</v>
      </c>
      <c r="AI9" s="12">
        <v>145000</v>
      </c>
      <c r="AK9" s="12">
        <v>29000</v>
      </c>
      <c r="AM9" s="12">
        <v>127000</v>
      </c>
      <c r="AO9" s="12">
        <v>4459000</v>
      </c>
      <c r="AQ9" s="12">
        <v>13030000</v>
      </c>
      <c r="AS9" s="12">
        <v>2670000</v>
      </c>
      <c r="AU9" s="12">
        <v>76000</v>
      </c>
    </row>
    <row r="10" spans="1:47" ht="13.25" customHeight="1" x14ac:dyDescent="0.15">
      <c r="A10" s="3" t="s">
        <v>85</v>
      </c>
      <c r="C10" s="12">
        <v>808683000</v>
      </c>
      <c r="E10" s="12">
        <v>1012987000</v>
      </c>
      <c r="G10" s="12">
        <v>989597000</v>
      </c>
      <c r="I10" s="12">
        <v>1034312000</v>
      </c>
      <c r="K10" s="12">
        <v>1414157000</v>
      </c>
      <c r="M10" s="12">
        <v>1888432000</v>
      </c>
      <c r="O10" s="12">
        <v>2195394000</v>
      </c>
      <c r="Q10" s="12">
        <v>2022320000</v>
      </c>
      <c r="S10" s="12">
        <v>2244826000</v>
      </c>
      <c r="U10" s="12">
        <v>2425519000</v>
      </c>
      <c r="W10" s="12">
        <v>2502860000</v>
      </c>
      <c r="Y10" s="12">
        <v>2503561000</v>
      </c>
      <c r="AA10" s="12">
        <v>2681637000</v>
      </c>
      <c r="AC10" s="12">
        <v>3655504000</v>
      </c>
      <c r="AE10" s="12">
        <v>3775542000</v>
      </c>
      <c r="AG10" s="12">
        <v>4402962000</v>
      </c>
      <c r="AI10" s="12">
        <v>4549422000</v>
      </c>
      <c r="AK10" s="12">
        <v>5238812000</v>
      </c>
      <c r="AM10" s="12">
        <v>5461407000</v>
      </c>
      <c r="AO10" s="12">
        <v>1034312000</v>
      </c>
      <c r="AQ10" s="12">
        <v>2022320000</v>
      </c>
      <c r="AS10" s="12">
        <v>2503561000</v>
      </c>
      <c r="AU10" s="12">
        <v>4402962000</v>
      </c>
    </row>
    <row r="11" spans="1:47" ht="15" customHeight="1" x14ac:dyDescent="0.15">
      <c r="A11" s="3" t="s">
        <v>86</v>
      </c>
      <c r="C11" s="9">
        <v>-76060000</v>
      </c>
      <c r="E11" s="9">
        <v>-85855000</v>
      </c>
      <c r="G11" s="9">
        <v>-144930000</v>
      </c>
      <c r="I11" s="9">
        <v>-95137000</v>
      </c>
      <c r="K11" s="9">
        <v>-123021000</v>
      </c>
      <c r="M11" s="9">
        <v>-124992000</v>
      </c>
      <c r="O11" s="9">
        <v>-113754000</v>
      </c>
      <c r="Q11" s="9">
        <v>-117760000</v>
      </c>
      <c r="S11" s="9">
        <v>-152021000</v>
      </c>
      <c r="U11" s="9">
        <v>-158289000</v>
      </c>
      <c r="W11" s="9">
        <v>-159475000</v>
      </c>
      <c r="Y11" s="9">
        <v>-155392000</v>
      </c>
      <c r="AA11" s="9">
        <v>-153025000</v>
      </c>
      <c r="AC11" s="9">
        <v>-182100000</v>
      </c>
      <c r="AE11" s="9">
        <v>-176336000</v>
      </c>
      <c r="AG11" s="9">
        <v>-204531000</v>
      </c>
      <c r="AI11" s="9">
        <v>-232068000</v>
      </c>
      <c r="AK11" s="9">
        <v>-262204000</v>
      </c>
      <c r="AM11" s="9">
        <v>-289088000</v>
      </c>
      <c r="AO11" s="9">
        <v>-95137000</v>
      </c>
      <c r="AQ11" s="9">
        <v>-117760000</v>
      </c>
      <c r="AS11" s="9">
        <v>-155392000</v>
      </c>
      <c r="AU11" s="9">
        <v>-204531000</v>
      </c>
    </row>
    <row r="12" spans="1:47" ht="15" customHeight="1" x14ac:dyDescent="0.15">
      <c r="A12" s="7" t="s">
        <v>87</v>
      </c>
      <c r="C12" s="11">
        <f>SUM(C10:C11)</f>
        <v>732623000</v>
      </c>
      <c r="E12" s="11">
        <f>SUM(E10:E11)</f>
        <v>927132000</v>
      </c>
      <c r="G12" s="11">
        <f>SUM(G10:G11)</f>
        <v>844667000</v>
      </c>
      <c r="I12" s="11">
        <f>SUM(I10:I11)</f>
        <v>939175000</v>
      </c>
      <c r="K12" s="11">
        <f>K10+K11</f>
        <v>1291136000</v>
      </c>
      <c r="M12" s="11">
        <f>SUM(M10:M11)</f>
        <v>1763440000</v>
      </c>
      <c r="O12" s="11">
        <f>SUM(O10:O11)</f>
        <v>2081640000</v>
      </c>
      <c r="Q12" s="11">
        <f>SUM(Q10:Q11)</f>
        <v>1904560000</v>
      </c>
      <c r="S12" s="11">
        <f>SUM(S10:S11)</f>
        <v>2092805000</v>
      </c>
      <c r="U12" s="11">
        <f>SUM(U10:U11)</f>
        <v>2267230000</v>
      </c>
      <c r="W12" s="11">
        <f>SUM(W10:W11)</f>
        <v>2343385000</v>
      </c>
      <c r="Y12" s="11">
        <f>SUM(Y10:Y11)</f>
        <v>2348169000</v>
      </c>
      <c r="AA12" s="11">
        <f>SUM(AA10:AA11)</f>
        <v>2528612000</v>
      </c>
      <c r="AC12" s="11">
        <f>SUM(AC10:AC11)</f>
        <v>3473404000</v>
      </c>
      <c r="AE12" s="11">
        <f>SUM(AE10:AE11)</f>
        <v>3599206000</v>
      </c>
      <c r="AG12" s="11">
        <f>SUM(AG10:AG11)</f>
        <v>4198431000</v>
      </c>
      <c r="AI12" s="11">
        <f>SUM(AI10:AI11)</f>
        <v>4317354000</v>
      </c>
      <c r="AK12" s="11">
        <f>SUM(AK10:AK11)</f>
        <v>4976608000</v>
      </c>
      <c r="AM12" s="11">
        <f>SUM(AM10:AM11)</f>
        <v>5172319000</v>
      </c>
      <c r="AO12" s="11">
        <f>SUM(AO10:AO11)</f>
        <v>939175000</v>
      </c>
      <c r="AQ12" s="11">
        <f>SUM(AQ10:AQ11)</f>
        <v>1904560000</v>
      </c>
      <c r="AS12" s="11">
        <f>SUM(AS10:AS11)</f>
        <v>2348169000</v>
      </c>
      <c r="AU12" s="11">
        <f>SUM(AU10:AU11)</f>
        <v>4198431000</v>
      </c>
    </row>
    <row r="13" spans="1:47" ht="15" customHeight="1" x14ac:dyDescent="0.15">
      <c r="A13" s="3" t="s">
        <v>88</v>
      </c>
      <c r="C13" s="12">
        <v>45085000</v>
      </c>
      <c r="E13" s="12">
        <v>46160000</v>
      </c>
      <c r="G13" s="12">
        <v>44014000</v>
      </c>
      <c r="I13" s="12">
        <v>59001000</v>
      </c>
      <c r="K13" s="12">
        <v>49026000</v>
      </c>
      <c r="M13" s="12">
        <v>67046000</v>
      </c>
      <c r="O13" s="12">
        <v>66080000</v>
      </c>
      <c r="Q13" s="12">
        <v>91575000</v>
      </c>
      <c r="S13" s="12">
        <v>100951000</v>
      </c>
      <c r="U13" s="12">
        <v>134571000</v>
      </c>
      <c r="W13" s="12">
        <v>124614000</v>
      </c>
      <c r="Y13" s="12">
        <v>142052000</v>
      </c>
      <c r="AA13" s="12">
        <v>147757000</v>
      </c>
      <c r="AC13" s="12">
        <v>201622000</v>
      </c>
      <c r="AE13" s="12">
        <v>135816000</v>
      </c>
      <c r="AG13" s="12">
        <v>199085000</v>
      </c>
      <c r="AI13" s="12">
        <v>236234000</v>
      </c>
      <c r="AK13" s="12">
        <v>307286000</v>
      </c>
      <c r="AM13" s="12">
        <v>293388000</v>
      </c>
      <c r="AO13" s="12">
        <v>59001000</v>
      </c>
      <c r="AQ13" s="12">
        <v>91575000</v>
      </c>
      <c r="AS13" s="12">
        <v>142052000</v>
      </c>
      <c r="AU13" s="12">
        <v>199085000</v>
      </c>
    </row>
    <row r="14" spans="1:47" ht="15" customHeight="1" x14ac:dyDescent="0.15">
      <c r="A14" s="3" t="s">
        <v>89</v>
      </c>
      <c r="C14" s="12">
        <v>37842000</v>
      </c>
      <c r="E14" s="12">
        <v>44286000</v>
      </c>
      <c r="G14" s="12">
        <v>47278000</v>
      </c>
      <c r="I14" s="12">
        <v>48140000</v>
      </c>
      <c r="K14" s="12">
        <v>49562000</v>
      </c>
      <c r="M14" s="12">
        <v>49358000</v>
      </c>
      <c r="O14" s="12">
        <v>55120000</v>
      </c>
      <c r="Q14" s="12">
        <v>62499000</v>
      </c>
      <c r="S14" s="12">
        <v>84925000</v>
      </c>
      <c r="U14" s="12">
        <v>113573000</v>
      </c>
      <c r="W14" s="12">
        <v>141658000</v>
      </c>
      <c r="Y14" s="12">
        <v>171482000</v>
      </c>
      <c r="AA14" s="12">
        <v>208460000</v>
      </c>
      <c r="AC14" s="12">
        <v>248939000</v>
      </c>
      <c r="AE14" s="12">
        <v>277156000</v>
      </c>
      <c r="AG14" s="12">
        <v>290135000</v>
      </c>
      <c r="AI14" s="12">
        <v>338749000</v>
      </c>
      <c r="AK14" s="12">
        <v>369854000</v>
      </c>
      <c r="AM14" s="12">
        <v>401535000</v>
      </c>
      <c r="AO14" s="12">
        <v>48140000</v>
      </c>
      <c r="AQ14" s="12">
        <v>62499000</v>
      </c>
      <c r="AS14" s="12">
        <v>171482000</v>
      </c>
      <c r="AU14" s="12">
        <v>290135000</v>
      </c>
    </row>
    <row r="15" spans="1:47" ht="15" customHeight="1" x14ac:dyDescent="0.15">
      <c r="A15" s="3" t="s">
        <v>90</v>
      </c>
      <c r="C15" s="12">
        <v>0</v>
      </c>
      <c r="E15" s="12">
        <v>0</v>
      </c>
      <c r="G15" s="12">
        <v>0</v>
      </c>
      <c r="I15" s="12">
        <v>0</v>
      </c>
      <c r="K15" s="12">
        <v>0</v>
      </c>
      <c r="M15" s="12">
        <v>0</v>
      </c>
      <c r="O15" s="12">
        <v>279198000</v>
      </c>
      <c r="Q15" s="12">
        <v>516515000</v>
      </c>
      <c r="S15" s="12">
        <v>540770000</v>
      </c>
      <c r="U15" s="12">
        <v>541399000</v>
      </c>
      <c r="W15" s="12">
        <v>547393000</v>
      </c>
      <c r="Y15" s="12">
        <v>539534000</v>
      </c>
      <c r="AA15" s="12">
        <v>525000000</v>
      </c>
      <c r="AC15" s="12">
        <v>527630000</v>
      </c>
      <c r="AE15" s="12">
        <v>537126000</v>
      </c>
      <c r="AG15" s="12">
        <v>542571000</v>
      </c>
      <c r="AI15" s="12">
        <v>536418000</v>
      </c>
      <c r="AK15" s="12">
        <v>541156000</v>
      </c>
      <c r="AM15" s="12">
        <v>535818000</v>
      </c>
      <c r="AO15" s="12">
        <v>0</v>
      </c>
      <c r="AQ15" s="12">
        <v>516515000</v>
      </c>
      <c r="AS15" s="12">
        <v>539534000</v>
      </c>
      <c r="AU15" s="12">
        <v>542571000</v>
      </c>
    </row>
    <row r="16" spans="1:47" ht="15" customHeight="1" x14ac:dyDescent="0.15">
      <c r="A16" s="3" t="s">
        <v>91</v>
      </c>
      <c r="Q16" s="12">
        <v>67930000</v>
      </c>
      <c r="S16" s="12">
        <v>71378000</v>
      </c>
      <c r="U16" s="12">
        <v>66190000</v>
      </c>
      <c r="W16" s="12">
        <v>60890000</v>
      </c>
      <c r="Y16" s="12">
        <v>78942000</v>
      </c>
      <c r="AA16" s="12">
        <v>71037000</v>
      </c>
      <c r="AC16" s="12">
        <v>63755000</v>
      </c>
      <c r="AE16" s="12">
        <v>48267000</v>
      </c>
      <c r="AG16" s="12">
        <v>34434000</v>
      </c>
      <c r="AI16" s="12">
        <v>19828000</v>
      </c>
      <c r="AK16" s="12">
        <v>17407000</v>
      </c>
      <c r="AM16" s="12">
        <v>15288000</v>
      </c>
      <c r="AQ16" s="12">
        <v>67930000</v>
      </c>
      <c r="AS16" s="12">
        <v>78942000</v>
      </c>
      <c r="AU16" s="12">
        <v>34434000</v>
      </c>
    </row>
    <row r="17" spans="1:47" ht="15" customHeight="1" x14ac:dyDescent="0.15">
      <c r="A17" s="3" t="s">
        <v>92</v>
      </c>
      <c r="C17" s="12">
        <v>0</v>
      </c>
      <c r="E17" s="12">
        <v>0</v>
      </c>
      <c r="G17" s="12">
        <v>0</v>
      </c>
      <c r="I17" s="12">
        <v>0</v>
      </c>
      <c r="K17" s="12">
        <v>0</v>
      </c>
      <c r="M17" s="12">
        <v>0</v>
      </c>
      <c r="O17" s="12">
        <v>246383000</v>
      </c>
      <c r="Q17" s="12">
        <v>227377000</v>
      </c>
      <c r="S17" s="12">
        <v>207431000</v>
      </c>
      <c r="U17" s="12">
        <v>316047000</v>
      </c>
      <c r="W17" s="12">
        <v>287129000</v>
      </c>
      <c r="Y17" s="12">
        <v>263196000</v>
      </c>
      <c r="AA17" s="12">
        <v>241639000</v>
      </c>
      <c r="AC17" s="12">
        <v>220082000</v>
      </c>
      <c r="AE17" s="12">
        <v>198994000</v>
      </c>
      <c r="AG17" s="12">
        <v>177672000</v>
      </c>
      <c r="AI17" s="12">
        <v>156115000</v>
      </c>
      <c r="AK17" s="12">
        <v>134558000</v>
      </c>
      <c r="AM17" s="12">
        <v>118703000</v>
      </c>
      <c r="AO17" s="12">
        <v>0</v>
      </c>
      <c r="AQ17" s="12">
        <v>227377000</v>
      </c>
      <c r="AS17" s="12">
        <v>263196000</v>
      </c>
      <c r="AU17" s="12">
        <v>177672000</v>
      </c>
    </row>
    <row r="18" spans="1:47" ht="15" customHeight="1" x14ac:dyDescent="0.15">
      <c r="A18" s="3" t="s">
        <v>93</v>
      </c>
      <c r="C18" s="9">
        <v>41878000</v>
      </c>
      <c r="E18" s="9">
        <v>48176000</v>
      </c>
      <c r="G18" s="9">
        <v>16287000</v>
      </c>
      <c r="I18" s="9">
        <v>23348000</v>
      </c>
      <c r="K18" s="9">
        <v>136899000</v>
      </c>
      <c r="M18" s="9">
        <v>257964000</v>
      </c>
      <c r="O18" s="9">
        <v>219868000</v>
      </c>
      <c r="Q18" s="9">
        <v>274679000</v>
      </c>
      <c r="S18" s="9">
        <v>169952000</v>
      </c>
      <c r="U18" s="9">
        <v>195863000</v>
      </c>
      <c r="W18" s="9">
        <v>230451000</v>
      </c>
      <c r="Y18" s="9">
        <v>281567000</v>
      </c>
      <c r="AA18" s="9">
        <v>284614000</v>
      </c>
      <c r="AC18" s="9">
        <v>289259000</v>
      </c>
      <c r="AE18" s="9">
        <v>270639000</v>
      </c>
      <c r="AG18" s="9">
        <v>278614000</v>
      </c>
      <c r="AI18" s="9">
        <v>292184000</v>
      </c>
      <c r="AK18" s="9">
        <v>356044000</v>
      </c>
      <c r="AM18" s="9">
        <v>263155000</v>
      </c>
      <c r="AO18" s="9">
        <v>23348000</v>
      </c>
      <c r="AQ18" s="9">
        <v>274679000</v>
      </c>
      <c r="AS18" s="9">
        <v>281567000</v>
      </c>
      <c r="AU18" s="9">
        <v>278614000</v>
      </c>
    </row>
    <row r="19" spans="1:47" ht="15" customHeight="1" x14ac:dyDescent="0.15">
      <c r="A19" s="2" t="s">
        <v>94</v>
      </c>
      <c r="C19" s="28">
        <f>SUM(C12:C18,C6:C9)</f>
        <v>1191348000</v>
      </c>
      <c r="E19" s="28">
        <f>SUM(E12:E18,E6:E9)</f>
        <v>1326785000</v>
      </c>
      <c r="G19" s="28">
        <f>SUM(G12:G18,G6:G9)</f>
        <v>1217756000</v>
      </c>
      <c r="I19" s="28">
        <f>SUM(I12:I18,I6:I9)</f>
        <v>1402251000</v>
      </c>
      <c r="K19" s="28">
        <f>SUM(K12:K18,K6:K9)</f>
        <v>2316582000</v>
      </c>
      <c r="M19" s="28">
        <f>SUM(M12:M18,M6:M9)</f>
        <v>2786900000</v>
      </c>
      <c r="O19" s="28">
        <f>SUM(O12:O18,O6:O9)</f>
        <v>4768065000</v>
      </c>
      <c r="Q19" s="28">
        <f>SUM(Q12:Q18,Q6:Q9)</f>
        <v>4866967000</v>
      </c>
      <c r="S19" s="28">
        <f>SUM(S12:S18,S6:S9)</f>
        <v>5402099000</v>
      </c>
      <c r="U19" s="28">
        <f>SUM(U12:U18,U6:U9)</f>
        <v>6952449000</v>
      </c>
      <c r="W19" s="28">
        <f>SUM(W12:W18,W6:W9)</f>
        <v>7031726000</v>
      </c>
      <c r="Y19" s="28">
        <f>SUM(Y12:Y18,Y6:Y9)</f>
        <v>6973792000</v>
      </c>
      <c r="AA19" s="28">
        <f>SUM(AA12:AA18,AA6:AA9)</f>
        <v>7165060000</v>
      </c>
      <c r="AC19" s="28">
        <f>SUM(AC12:AC18,AC6:AC9)</f>
        <v>7804751000</v>
      </c>
      <c r="AE19" s="28">
        <f>SUM(AE6:AE9,AE12:AE18)</f>
        <v>7507849000</v>
      </c>
      <c r="AG19" s="28">
        <f>SUM(AG6:AG9,AG12:AG18)</f>
        <v>8155615000</v>
      </c>
      <c r="AI19" s="28">
        <f>SUM(AI6:AI9,AI12:AI18)</f>
        <v>8407149000</v>
      </c>
      <c r="AK19" s="28">
        <f>SUM(AK6:AK9,AK12:AK18)</f>
        <v>9064989000</v>
      </c>
      <c r="AM19" s="28">
        <f>SUM(AM6:AM9,AM12:AM18)</f>
        <v>9201426000</v>
      </c>
      <c r="AO19" s="28">
        <f>SUM(AO6:AO9,AO12:AO18)</f>
        <v>1402251000</v>
      </c>
      <c r="AQ19" s="28">
        <f>SUM(AQ6:AQ9,AQ12:AQ18)</f>
        <v>4866967000</v>
      </c>
      <c r="AS19" s="28">
        <f>SUM(AS6:AS9,AS12:AS18)</f>
        <v>6973792000</v>
      </c>
      <c r="AU19" s="28">
        <f>SUM(AU6:AU9,AU12:AU18)</f>
        <v>8155615000</v>
      </c>
    </row>
    <row r="20" spans="1:47" ht="15" customHeight="1" x14ac:dyDescent="0.15">
      <c r="C20" s="14"/>
      <c r="E20" s="14"/>
      <c r="G20" s="14"/>
      <c r="I20" s="14"/>
      <c r="K20" s="14"/>
      <c r="M20" s="14"/>
      <c r="O20" s="14"/>
      <c r="Q20" s="14"/>
      <c r="S20" s="14"/>
      <c r="U20" s="14"/>
      <c r="W20" s="14"/>
      <c r="Y20" s="14"/>
      <c r="AA20" s="14"/>
      <c r="AC20" s="14"/>
      <c r="AE20" s="14"/>
      <c r="AG20" s="14"/>
      <c r="AI20" s="14"/>
      <c r="AK20" s="14"/>
      <c r="AM20" s="14"/>
      <c r="AO20" s="14"/>
      <c r="AQ20" s="14"/>
      <c r="AS20" s="14"/>
      <c r="AU20" s="14"/>
    </row>
    <row r="21" spans="1:47" ht="15" customHeight="1" x14ac:dyDescent="0.15">
      <c r="A21" s="2" t="s">
        <v>95</v>
      </c>
    </row>
    <row r="22" spans="1:47" ht="15" customHeight="1" x14ac:dyDescent="0.15">
      <c r="A22" s="3" t="s">
        <v>96</v>
      </c>
      <c r="C22" s="8">
        <v>8667000</v>
      </c>
      <c r="E22" s="8">
        <v>12837000</v>
      </c>
      <c r="G22" s="8">
        <v>12410000</v>
      </c>
      <c r="I22" s="8">
        <v>18361000</v>
      </c>
      <c r="K22" s="8">
        <v>24471000</v>
      </c>
      <c r="M22" s="8">
        <v>26224000</v>
      </c>
      <c r="O22" s="8">
        <v>29005000</v>
      </c>
      <c r="Q22" s="8">
        <v>57758000</v>
      </c>
      <c r="S22" s="8">
        <v>425854000</v>
      </c>
      <c r="U22" s="8">
        <v>45589000</v>
      </c>
      <c r="W22" s="8">
        <v>48985000</v>
      </c>
      <c r="Y22" s="8">
        <v>33072000</v>
      </c>
      <c r="AA22" s="8">
        <v>34534000</v>
      </c>
      <c r="AC22" s="8">
        <v>28974000</v>
      </c>
      <c r="AE22" s="8">
        <v>30022000</v>
      </c>
      <c r="AG22" s="8">
        <v>28602000</v>
      </c>
      <c r="AI22" s="8">
        <v>27345000</v>
      </c>
      <c r="AK22" s="8">
        <v>59805000</v>
      </c>
      <c r="AM22" s="8">
        <v>35224000</v>
      </c>
      <c r="AO22" s="8">
        <v>18361000</v>
      </c>
      <c r="AQ22" s="8">
        <v>57758000</v>
      </c>
      <c r="AS22" s="8">
        <v>33072000</v>
      </c>
      <c r="AU22" s="8">
        <v>28602000</v>
      </c>
    </row>
    <row r="23" spans="1:47" ht="15" customHeight="1" x14ac:dyDescent="0.15">
      <c r="A23" s="3" t="s">
        <v>97</v>
      </c>
      <c r="C23" s="12">
        <v>19859000</v>
      </c>
      <c r="E23" s="12">
        <v>23589000</v>
      </c>
      <c r="G23" s="12">
        <v>22960000</v>
      </c>
      <c r="I23" s="12">
        <v>24998000</v>
      </c>
      <c r="K23" s="12">
        <v>21205000</v>
      </c>
      <c r="M23" s="12">
        <v>33043000</v>
      </c>
      <c r="O23" s="12">
        <v>36523000</v>
      </c>
      <c r="Q23" s="12">
        <v>50079000</v>
      </c>
      <c r="S23" s="12">
        <v>38462000</v>
      </c>
      <c r="U23" s="12">
        <v>71515000</v>
      </c>
      <c r="W23" s="12">
        <v>35962000</v>
      </c>
      <c r="Y23" s="12">
        <v>71383000</v>
      </c>
      <c r="AA23" s="12">
        <v>90811000</v>
      </c>
      <c r="AC23" s="12">
        <v>127378000</v>
      </c>
      <c r="AE23" s="12">
        <v>44187000</v>
      </c>
      <c r="AG23" s="12">
        <v>53852000</v>
      </c>
      <c r="AI23" s="12">
        <v>109498000</v>
      </c>
      <c r="AK23" s="12">
        <v>134567000</v>
      </c>
      <c r="AM23" s="12">
        <v>129730000</v>
      </c>
      <c r="AO23" s="12">
        <v>24998000</v>
      </c>
      <c r="AQ23" s="12">
        <v>50079000</v>
      </c>
      <c r="AS23" s="12">
        <v>71383000</v>
      </c>
      <c r="AU23" s="12">
        <v>53852000</v>
      </c>
    </row>
    <row r="24" spans="1:47" ht="15" customHeight="1" x14ac:dyDescent="0.15">
      <c r="A24" s="3" t="s">
        <v>98</v>
      </c>
      <c r="C24" s="12">
        <v>2392000</v>
      </c>
      <c r="E24" s="12">
        <v>2688000</v>
      </c>
      <c r="G24" s="12">
        <v>2224000</v>
      </c>
      <c r="I24" s="12">
        <v>1860000</v>
      </c>
      <c r="K24" s="12">
        <v>2132000</v>
      </c>
      <c r="M24" s="12">
        <v>3133000</v>
      </c>
      <c r="O24" s="12">
        <v>3891000</v>
      </c>
      <c r="Q24" s="12">
        <v>2751000</v>
      </c>
      <c r="S24" s="12">
        <v>3304000</v>
      </c>
      <c r="U24" s="12">
        <v>2621000</v>
      </c>
      <c r="W24" s="12">
        <v>2992000</v>
      </c>
      <c r="Y24" s="12">
        <v>6659000</v>
      </c>
      <c r="AA24" s="12">
        <v>5292000</v>
      </c>
      <c r="AC24" s="12">
        <v>11971000</v>
      </c>
      <c r="AE24" s="12">
        <v>13826000</v>
      </c>
      <c r="AG24" s="12">
        <v>13498000</v>
      </c>
      <c r="AI24" s="12">
        <v>19589000</v>
      </c>
      <c r="AK24" s="12">
        <v>22181000</v>
      </c>
      <c r="AM24" s="12">
        <v>22816000</v>
      </c>
      <c r="AO24" s="12">
        <v>1860000</v>
      </c>
      <c r="AQ24" s="12">
        <v>2751000</v>
      </c>
      <c r="AS24" s="12">
        <v>6659000</v>
      </c>
      <c r="AU24" s="12">
        <v>13498000</v>
      </c>
    </row>
    <row r="25" spans="1:47" ht="15" customHeight="1" x14ac:dyDescent="0.15">
      <c r="A25" s="3" t="s">
        <v>99</v>
      </c>
      <c r="C25" s="12">
        <v>14716000</v>
      </c>
      <c r="E25" s="12">
        <v>21479000</v>
      </c>
      <c r="G25" s="12">
        <v>21929000</v>
      </c>
      <c r="I25" s="12">
        <v>27810000</v>
      </c>
      <c r="K25" s="12">
        <v>90562000</v>
      </c>
      <c r="M25" s="12">
        <v>117132000</v>
      </c>
      <c r="O25" s="12">
        <v>291428000</v>
      </c>
      <c r="Q25" s="12">
        <v>323577000</v>
      </c>
      <c r="S25" s="12">
        <v>450662000</v>
      </c>
      <c r="U25" s="12">
        <v>436533000</v>
      </c>
      <c r="W25" s="12">
        <v>313307000</v>
      </c>
      <c r="Y25" s="12">
        <v>237598000</v>
      </c>
      <c r="AA25" s="12">
        <v>249812000</v>
      </c>
      <c r="AC25" s="12">
        <v>220619000</v>
      </c>
      <c r="AE25" s="12">
        <v>192360000</v>
      </c>
      <c r="AG25" s="12">
        <v>180883000</v>
      </c>
      <c r="AI25" s="12">
        <v>160328000</v>
      </c>
      <c r="AK25" s="12">
        <v>150272000</v>
      </c>
      <c r="AM25" s="12">
        <v>150162000</v>
      </c>
      <c r="AO25" s="12">
        <v>27810000</v>
      </c>
      <c r="AQ25" s="12">
        <v>323577000</v>
      </c>
      <c r="AS25" s="12">
        <v>237598000</v>
      </c>
      <c r="AU25" s="12">
        <v>180883000</v>
      </c>
    </row>
    <row r="26" spans="1:47" ht="15" customHeight="1" x14ac:dyDescent="0.15">
      <c r="A26" s="3" t="s">
        <v>100</v>
      </c>
      <c r="C26" s="12">
        <v>0</v>
      </c>
      <c r="E26" s="12">
        <v>0</v>
      </c>
      <c r="G26" s="12">
        <v>0</v>
      </c>
      <c r="I26" s="12">
        <v>74222000</v>
      </c>
      <c r="K26" s="12">
        <v>0</v>
      </c>
      <c r="M26" s="12">
        <v>0</v>
      </c>
      <c r="O26" s="12">
        <v>0</v>
      </c>
      <c r="Q26" s="12">
        <v>0</v>
      </c>
      <c r="S26" s="12">
        <v>0</v>
      </c>
      <c r="U26" s="12">
        <v>1704607000</v>
      </c>
      <c r="W26" s="12">
        <v>1705624000</v>
      </c>
      <c r="Y26" s="12">
        <v>1706668000</v>
      </c>
      <c r="AA26" s="12">
        <v>1707724000</v>
      </c>
      <c r="AC26" s="12">
        <v>1708779000</v>
      </c>
      <c r="AE26" s="12">
        <v>1413345000</v>
      </c>
      <c r="AG26" s="12">
        <v>1414208000</v>
      </c>
      <c r="AI26" s="12">
        <v>1415080000</v>
      </c>
      <c r="AK26" s="12">
        <v>1415952000</v>
      </c>
      <c r="AM26" s="12">
        <v>1385891000</v>
      </c>
      <c r="AO26" s="12">
        <v>74222000</v>
      </c>
      <c r="AQ26" s="12">
        <v>0</v>
      </c>
      <c r="AS26" s="12">
        <v>1706668000</v>
      </c>
      <c r="AU26" s="12">
        <v>1414208000</v>
      </c>
    </row>
    <row r="27" spans="1:47" ht="15" customHeight="1" x14ac:dyDescent="0.15">
      <c r="A27" s="3" t="s">
        <v>101</v>
      </c>
      <c r="C27" s="12">
        <v>0</v>
      </c>
      <c r="E27" s="12">
        <v>0</v>
      </c>
      <c r="G27" s="12">
        <v>0</v>
      </c>
      <c r="I27" s="12">
        <v>0</v>
      </c>
      <c r="K27" s="12">
        <v>498921000</v>
      </c>
      <c r="M27" s="12">
        <v>818446000</v>
      </c>
      <c r="O27" s="12">
        <v>1241126000</v>
      </c>
      <c r="Q27" s="12">
        <v>1176673000</v>
      </c>
      <c r="S27" s="12">
        <v>1621638000</v>
      </c>
      <c r="U27" s="12">
        <v>1577264000</v>
      </c>
      <c r="W27" s="12">
        <v>1447568000</v>
      </c>
      <c r="Y27" s="12">
        <v>1627580000</v>
      </c>
      <c r="AA27" s="12">
        <v>1720812000</v>
      </c>
      <c r="AC27" s="12">
        <v>1314212000</v>
      </c>
      <c r="AE27" s="12">
        <v>1788853000</v>
      </c>
      <c r="AG27" s="12">
        <v>2165577000</v>
      </c>
      <c r="AI27" s="12">
        <v>2398758000</v>
      </c>
      <c r="AK27" s="12">
        <v>2740656000</v>
      </c>
      <c r="AM27" s="12">
        <v>3240871000</v>
      </c>
      <c r="AO27" s="12">
        <v>0</v>
      </c>
      <c r="AQ27" s="12">
        <v>1176673000</v>
      </c>
      <c r="AS27" s="12">
        <v>1627580000</v>
      </c>
      <c r="AU27" s="12">
        <v>2165577000</v>
      </c>
    </row>
    <row r="28" spans="1:47" ht="15" customHeight="1" x14ac:dyDescent="0.15">
      <c r="A28" s="3" t="s">
        <v>102</v>
      </c>
      <c r="C28" s="9">
        <v>617142000</v>
      </c>
      <c r="E28" s="9">
        <v>799178000</v>
      </c>
      <c r="G28" s="9">
        <v>769099000</v>
      </c>
      <c r="I28" s="9">
        <v>817926000</v>
      </c>
      <c r="K28" s="9">
        <v>698892000</v>
      </c>
      <c r="M28" s="9">
        <v>804960000</v>
      </c>
      <c r="O28" s="9">
        <v>760395000</v>
      </c>
      <c r="Q28" s="9">
        <v>680602000</v>
      </c>
      <c r="S28" s="9">
        <v>484821000</v>
      </c>
      <c r="U28" s="9">
        <v>645998000</v>
      </c>
      <c r="W28" s="9">
        <v>901233000</v>
      </c>
      <c r="Y28" s="9">
        <v>672577000</v>
      </c>
      <c r="AA28" s="9">
        <v>792637000</v>
      </c>
      <c r="AC28" s="9">
        <v>1882670000</v>
      </c>
      <c r="AE28" s="9">
        <v>1514120000</v>
      </c>
      <c r="AG28" s="9">
        <v>1764812000</v>
      </c>
      <c r="AI28" s="9">
        <v>1709751000</v>
      </c>
      <c r="AK28" s="9">
        <v>1906672000</v>
      </c>
      <c r="AM28" s="9">
        <v>1613272000</v>
      </c>
      <c r="AO28" s="9">
        <v>817926000</v>
      </c>
      <c r="AQ28" s="9">
        <v>680602000</v>
      </c>
      <c r="AS28" s="9">
        <v>672577000</v>
      </c>
      <c r="AU28" s="9">
        <v>1764812000</v>
      </c>
    </row>
    <row r="29" spans="1:47" ht="15" customHeight="1" x14ac:dyDescent="0.15">
      <c r="A29" s="2" t="s">
        <v>103</v>
      </c>
      <c r="C29" s="28">
        <f>SUM(C22:C28)</f>
        <v>662776000</v>
      </c>
      <c r="E29" s="28">
        <f>SUM(E22:E28)</f>
        <v>859771000</v>
      </c>
      <c r="G29" s="28">
        <f>SUM(G22:G28)</f>
        <v>828622000</v>
      </c>
      <c r="I29" s="28">
        <f>SUM(I22:I28)</f>
        <v>965177000</v>
      </c>
      <c r="K29" s="28">
        <f>SUM(K22:K28)</f>
        <v>1336183000</v>
      </c>
      <c r="M29" s="28">
        <f>SUM(M22:M28)</f>
        <v>1802938000</v>
      </c>
      <c r="O29" s="28">
        <f>SUM(O22:O28)</f>
        <v>2362368000</v>
      </c>
      <c r="Q29" s="28">
        <f>SUM(Q22:Q28)</f>
        <v>2291440000</v>
      </c>
      <c r="S29" s="28">
        <f>SUM(S22:S28)</f>
        <v>3024741000</v>
      </c>
      <c r="U29" s="28">
        <v>4484127000</v>
      </c>
      <c r="W29" s="28">
        <f>SUM(W22:W28)</f>
        <v>4455671000</v>
      </c>
      <c r="Y29" s="28">
        <f>SUM(Y22:Y28)</f>
        <v>4355537000</v>
      </c>
      <c r="AA29" s="28">
        <f>SUM(AA22:AA28)</f>
        <v>4601622000</v>
      </c>
      <c r="AC29" s="28">
        <f>SUM(AC22:AC28)</f>
        <v>5294603000</v>
      </c>
      <c r="AE29" s="28">
        <f>SUM(AE22:AE28)</f>
        <v>4996713000</v>
      </c>
      <c r="AG29" s="28">
        <f>SUM(AG22:AG28)</f>
        <v>5621432000</v>
      </c>
      <c r="AI29" s="28">
        <f>SUM(AI22:AI28)</f>
        <v>5840349000</v>
      </c>
      <c r="AK29" s="28">
        <f>SUM(AK22:AK28)</f>
        <v>6430105000</v>
      </c>
      <c r="AM29" s="28">
        <f>SUM(AM22:AM28)</f>
        <v>6577966000</v>
      </c>
      <c r="AO29" s="28">
        <f>SUM(AO22:AO28)</f>
        <v>965177000</v>
      </c>
      <c r="AQ29" s="28">
        <f>SUM(AQ22:AQ28)</f>
        <v>2291440000</v>
      </c>
      <c r="AS29" s="28">
        <f>SUM(AS22:AS28)</f>
        <v>4355537000</v>
      </c>
      <c r="AU29" s="28">
        <f>SUM(AU22:AU28)</f>
        <v>5621432000</v>
      </c>
    </row>
    <row r="30" spans="1:47" ht="15" customHeight="1" x14ac:dyDescent="0.15">
      <c r="C30" s="14"/>
      <c r="E30" s="14"/>
      <c r="G30" s="14"/>
      <c r="I30" s="14"/>
      <c r="K30" s="14"/>
      <c r="M30" s="14"/>
      <c r="O30" s="14"/>
      <c r="Q30" s="14"/>
      <c r="S30" s="14"/>
      <c r="U30" s="14"/>
      <c r="W30" s="14"/>
      <c r="Y30" s="14"/>
      <c r="AA30" s="14"/>
      <c r="AC30" s="14"/>
      <c r="AE30" s="14"/>
      <c r="AG30" s="14"/>
      <c r="AI30" s="14"/>
      <c r="AK30" s="14"/>
      <c r="AM30" s="14"/>
      <c r="AO30" s="14"/>
      <c r="AQ30" s="14"/>
      <c r="AS30" s="14"/>
      <c r="AU30" s="14"/>
    </row>
    <row r="31" spans="1:47" ht="15" customHeight="1" x14ac:dyDescent="0.15">
      <c r="A31" s="3" t="s">
        <v>104</v>
      </c>
    </row>
    <row r="32" spans="1:47" ht="15" customHeight="1" x14ac:dyDescent="0.15">
      <c r="A32" s="7" t="s">
        <v>105</v>
      </c>
      <c r="C32" s="8">
        <v>813555000</v>
      </c>
      <c r="E32" s="8">
        <v>804170000</v>
      </c>
      <c r="G32" s="8">
        <v>804170000</v>
      </c>
      <c r="I32" s="8">
        <v>804170000</v>
      </c>
      <c r="K32" s="8">
        <v>1327163000</v>
      </c>
      <c r="M32" s="8">
        <v>1327271000</v>
      </c>
      <c r="O32" s="8">
        <v>0</v>
      </c>
      <c r="Q32" s="8">
        <v>0</v>
      </c>
      <c r="S32" s="8">
        <v>0</v>
      </c>
      <c r="U32" s="8">
        <v>0</v>
      </c>
      <c r="W32" s="8">
        <v>0</v>
      </c>
      <c r="Y32" s="8">
        <v>0</v>
      </c>
      <c r="AA32" s="8">
        <v>0</v>
      </c>
      <c r="AC32" s="8">
        <v>0</v>
      </c>
      <c r="AE32" s="8">
        <v>0</v>
      </c>
      <c r="AG32" s="8">
        <v>0</v>
      </c>
      <c r="AI32" s="8">
        <v>0</v>
      </c>
      <c r="AK32" s="8">
        <v>0</v>
      </c>
      <c r="AM32" s="8">
        <v>0</v>
      </c>
      <c r="AO32" s="8">
        <v>804170000</v>
      </c>
      <c r="AQ32" s="8">
        <v>0</v>
      </c>
      <c r="AS32" s="8">
        <v>0</v>
      </c>
      <c r="AU32" s="8">
        <v>0</v>
      </c>
    </row>
    <row r="33" spans="1:47" ht="15" customHeight="1" x14ac:dyDescent="0.15">
      <c r="A33" s="7" t="s">
        <v>106</v>
      </c>
      <c r="C33" s="12">
        <v>0</v>
      </c>
      <c r="E33" s="12">
        <v>0</v>
      </c>
      <c r="G33" s="12">
        <v>0</v>
      </c>
      <c r="I33" s="12">
        <v>0</v>
      </c>
      <c r="K33" s="12">
        <v>0</v>
      </c>
      <c r="M33" s="12">
        <v>0</v>
      </c>
      <c r="O33" s="12">
        <v>2000</v>
      </c>
      <c r="Q33" s="12">
        <v>2000</v>
      </c>
      <c r="S33" s="12">
        <v>2000</v>
      </c>
      <c r="U33" s="12">
        <v>2000</v>
      </c>
      <c r="W33" s="12">
        <v>2000</v>
      </c>
      <c r="Y33" s="12">
        <v>2000</v>
      </c>
      <c r="AA33" s="12">
        <v>2000</v>
      </c>
      <c r="AC33" s="12">
        <v>2000</v>
      </c>
      <c r="AE33" s="12">
        <v>2000</v>
      </c>
      <c r="AG33" s="12">
        <v>2000</v>
      </c>
      <c r="AI33" s="12">
        <v>2000</v>
      </c>
      <c r="AK33" s="12">
        <v>2000</v>
      </c>
      <c r="AM33" s="12">
        <v>2000</v>
      </c>
      <c r="AO33" s="12">
        <v>0</v>
      </c>
      <c r="AQ33" s="12">
        <v>2000</v>
      </c>
      <c r="AS33" s="12">
        <v>2000</v>
      </c>
      <c r="AU33" s="12">
        <v>2000</v>
      </c>
    </row>
    <row r="34" spans="1:47" ht="15" customHeight="1" x14ac:dyDescent="0.15">
      <c r="A34" s="7" t="s">
        <v>107</v>
      </c>
      <c r="C34" s="12">
        <v>0</v>
      </c>
      <c r="E34" s="12">
        <v>0</v>
      </c>
      <c r="G34" s="12">
        <v>0</v>
      </c>
      <c r="I34" s="12">
        <v>0</v>
      </c>
      <c r="K34" s="12">
        <v>0</v>
      </c>
      <c r="M34" s="12">
        <v>0</v>
      </c>
      <c r="O34" s="12">
        <v>1000</v>
      </c>
      <c r="Q34" s="12">
        <v>1000</v>
      </c>
      <c r="S34" s="12">
        <v>1000</v>
      </c>
      <c r="U34" s="12">
        <v>1000</v>
      </c>
      <c r="W34" s="12">
        <v>1000</v>
      </c>
      <c r="Y34" s="12">
        <v>1000</v>
      </c>
      <c r="AA34" s="12">
        <v>1000</v>
      </c>
      <c r="AC34" s="12">
        <v>1000</v>
      </c>
      <c r="AE34" s="12">
        <v>1000</v>
      </c>
      <c r="AG34" s="12">
        <v>1000</v>
      </c>
      <c r="AI34" s="12">
        <v>1000</v>
      </c>
      <c r="AK34" s="12">
        <v>1000</v>
      </c>
      <c r="AM34" s="12">
        <v>1000</v>
      </c>
      <c r="AO34" s="12">
        <v>0</v>
      </c>
      <c r="AQ34" s="12">
        <v>1000</v>
      </c>
      <c r="AS34" s="12">
        <v>1000</v>
      </c>
      <c r="AU34" s="12">
        <v>1000</v>
      </c>
    </row>
    <row r="35" spans="1:47" ht="15" customHeight="1" x14ac:dyDescent="0.15">
      <c r="A35" s="3" t="s">
        <v>108</v>
      </c>
      <c r="C35" s="12">
        <v>64890000</v>
      </c>
      <c r="E35" s="12">
        <v>59195000</v>
      </c>
      <c r="G35" s="12">
        <v>67809000</v>
      </c>
      <c r="I35" s="12">
        <v>80373000</v>
      </c>
      <c r="K35" s="12">
        <v>114226000</v>
      </c>
      <c r="M35" s="12">
        <v>142477000</v>
      </c>
      <c r="O35" s="12">
        <v>3175713000</v>
      </c>
      <c r="Q35" s="12">
        <v>3467236000</v>
      </c>
      <c r="S35" s="12">
        <v>3579763000</v>
      </c>
      <c r="U35" s="12">
        <v>3828778000</v>
      </c>
      <c r="W35" s="12">
        <v>3987881000</v>
      </c>
      <c r="Y35" s="12">
        <v>4231303000</v>
      </c>
      <c r="AA35" s="12">
        <v>4454829000</v>
      </c>
      <c r="AC35" s="12">
        <v>4716385000</v>
      </c>
      <c r="AE35" s="12">
        <v>4918756000</v>
      </c>
      <c r="AG35" s="12">
        <v>5140850000</v>
      </c>
      <c r="AI35" s="12">
        <v>5355032000</v>
      </c>
      <c r="AK35" s="12">
        <v>5571955000</v>
      </c>
      <c r="AM35" s="12">
        <v>5704626000</v>
      </c>
      <c r="AO35" s="12">
        <v>80373000</v>
      </c>
      <c r="AQ35" s="12">
        <v>3467236000</v>
      </c>
      <c r="AS35" s="12">
        <v>4231303000</v>
      </c>
      <c r="AU35" s="12">
        <v>5140850000</v>
      </c>
    </row>
    <row r="36" spans="1:47" ht="15" customHeight="1" x14ac:dyDescent="0.15">
      <c r="A36" s="3" t="s">
        <v>109</v>
      </c>
      <c r="C36" s="12">
        <v>-349898000</v>
      </c>
      <c r="E36" s="12">
        <v>-396361000</v>
      </c>
      <c r="G36" s="12">
        <v>-481981000</v>
      </c>
      <c r="I36" s="12">
        <v>-447167000</v>
      </c>
      <c r="K36" s="12">
        <v>-461093000</v>
      </c>
      <c r="M36" s="12">
        <v>-487703000</v>
      </c>
      <c r="O36" s="12">
        <v>-774765000</v>
      </c>
      <c r="Q36" s="12">
        <v>-898485000</v>
      </c>
      <c r="S36" s="12">
        <v>-1205100000</v>
      </c>
      <c r="U36" s="12">
        <v>-1364835000</v>
      </c>
      <c r="W36" s="12">
        <v>-1419506000</v>
      </c>
      <c r="Y36" s="12">
        <v>-1605902000</v>
      </c>
      <c r="AA36" s="12">
        <v>-1857171000</v>
      </c>
      <c r="AC36" s="12">
        <v>-2179608000</v>
      </c>
      <c r="AE36" s="12">
        <v>-2385285000</v>
      </c>
      <c r="AG36" s="12">
        <v>-2591247000</v>
      </c>
      <c r="AI36" s="12">
        <v>-2763030000</v>
      </c>
      <c r="AK36" s="12">
        <v>-2929932000</v>
      </c>
      <c r="AM36" s="12">
        <v>-3063868000</v>
      </c>
      <c r="AO36" s="12">
        <v>-447167000</v>
      </c>
      <c r="AQ36" s="12">
        <v>-898485000</v>
      </c>
      <c r="AS36" s="12">
        <v>-1605902000</v>
      </c>
      <c r="AU36" s="12">
        <v>-2591247000</v>
      </c>
    </row>
    <row r="37" spans="1:47" ht="15" customHeight="1" x14ac:dyDescent="0.15">
      <c r="A37" s="3" t="s">
        <v>110</v>
      </c>
      <c r="C37" s="9">
        <v>25000</v>
      </c>
      <c r="E37" s="9">
        <v>10000</v>
      </c>
      <c r="G37" s="9">
        <v>-864000</v>
      </c>
      <c r="I37" s="9">
        <v>-302000</v>
      </c>
      <c r="K37" s="9">
        <v>103000</v>
      </c>
      <c r="M37" s="9">
        <v>1917000</v>
      </c>
      <c r="O37" s="9">
        <v>4746000</v>
      </c>
      <c r="Q37" s="9">
        <v>6773000</v>
      </c>
      <c r="S37" s="9">
        <v>2692000</v>
      </c>
      <c r="U37" s="9">
        <v>4376000</v>
      </c>
      <c r="W37" s="9">
        <v>7677000</v>
      </c>
      <c r="Y37" s="9">
        <v>-7149000</v>
      </c>
      <c r="AA37" s="9">
        <v>-34223000</v>
      </c>
      <c r="AC37" s="9">
        <v>-26632000</v>
      </c>
      <c r="AE37" s="9">
        <v>-22338000</v>
      </c>
      <c r="AG37" s="9">
        <v>-15423000</v>
      </c>
      <c r="AI37" s="9">
        <v>-25205000</v>
      </c>
      <c r="AK37" s="9">
        <v>-7142000</v>
      </c>
      <c r="AM37" s="9">
        <v>-17301000</v>
      </c>
      <c r="AO37" s="9">
        <v>-302000</v>
      </c>
      <c r="AQ37" s="9">
        <v>6773000</v>
      </c>
      <c r="AS37" s="9">
        <v>-7149000</v>
      </c>
      <c r="AU37" s="9">
        <v>-15423000</v>
      </c>
    </row>
    <row r="38" spans="1:47" ht="15" customHeight="1" x14ac:dyDescent="0.15">
      <c r="A38" s="2" t="s">
        <v>111</v>
      </c>
      <c r="C38" s="28">
        <f>SUM(C33:C37)</f>
        <v>-284983000</v>
      </c>
      <c r="E38" s="28">
        <f>SUM(E33:E37)</f>
        <v>-337156000</v>
      </c>
      <c r="G38" s="28">
        <f>SUM(G33:G37)</f>
        <v>-415036000</v>
      </c>
      <c r="I38" s="28">
        <f>SUM(I33:I37)</f>
        <v>-367096000</v>
      </c>
      <c r="K38" s="28">
        <f>SUM(K33:K37)</f>
        <v>-346764000</v>
      </c>
      <c r="M38" s="28">
        <f>SUM(M33:M37)</f>
        <v>-343309000</v>
      </c>
      <c r="O38" s="28">
        <f>SUM(O33:O37)</f>
        <v>2405697000</v>
      </c>
      <c r="Q38" s="28">
        <f>SUM(Q33:Q37)</f>
        <v>2575527000</v>
      </c>
      <c r="S38" s="28">
        <f>SUM(S33:S37)</f>
        <v>2377358000</v>
      </c>
      <c r="U38" s="28">
        <f>SUM(U33:U37)</f>
        <v>2468322000</v>
      </c>
      <c r="W38" s="28">
        <f>SUM(W33:W37)</f>
        <v>2576055000</v>
      </c>
      <c r="Y38" s="28">
        <f>SUM(Y33:Y37)</f>
        <v>2618255000</v>
      </c>
      <c r="AA38" s="28">
        <f>SUM(AA33:AA37)</f>
        <v>2563438000</v>
      </c>
      <c r="AC38" s="28">
        <f>SUM(AC33:AC37)</f>
        <v>2510148000</v>
      </c>
      <c r="AE38" s="28">
        <f>SUM(AE33:AE37)</f>
        <v>2511136000</v>
      </c>
      <c r="AG38" s="28">
        <f>SUM(AG33:AG37)</f>
        <v>2534183000</v>
      </c>
      <c r="AI38" s="28">
        <f>SUM(AI33:AI37)</f>
        <v>2566800000</v>
      </c>
      <c r="AK38" s="28">
        <f>SUM(AK33:AK37)</f>
        <v>2634884000</v>
      </c>
      <c r="AM38" s="28">
        <f>SUM(AM33:AM37)</f>
        <v>2623460000</v>
      </c>
      <c r="AO38" s="28">
        <f>SUM(AO33:AO37)</f>
        <v>-367096000</v>
      </c>
      <c r="AQ38" s="28">
        <f>SUM(AQ33:AQ37)</f>
        <v>2575527000</v>
      </c>
      <c r="AS38" s="28">
        <f>SUM(AS33:AS37)</f>
        <v>2618255000</v>
      </c>
      <c r="AU38" s="28">
        <f>SUM(AU33:AU37)</f>
        <v>2534183000</v>
      </c>
    </row>
    <row r="39" spans="1:47" ht="13.25" customHeight="1" x14ac:dyDescent="0.15">
      <c r="A39" s="2" t="s">
        <v>112</v>
      </c>
      <c r="C39" s="17">
        <f>C29+C32+C38</f>
        <v>1191348000</v>
      </c>
      <c r="E39" s="17">
        <f>E29+E32+E38</f>
        <v>1326785000</v>
      </c>
      <c r="G39" s="17">
        <f>G29+G32+G38</f>
        <v>1217756000</v>
      </c>
      <c r="I39" s="17">
        <f>I29+I32+I38</f>
        <v>1402251000</v>
      </c>
      <c r="K39" s="17">
        <f>K29+K32+K38</f>
        <v>2316582000</v>
      </c>
      <c r="M39" s="17">
        <f>M29+M32+M38</f>
        <v>2786900000</v>
      </c>
      <c r="O39" s="17">
        <f>O29+O32+O38</f>
        <v>4768065000</v>
      </c>
      <c r="Q39" s="17">
        <f>Q29+Q32+Q38</f>
        <v>4866967000</v>
      </c>
      <c r="S39" s="17">
        <f>S29+S32+S38</f>
        <v>5402099000</v>
      </c>
      <c r="U39" s="17">
        <f>U29+U32+U38</f>
        <v>6952449000</v>
      </c>
      <c r="W39" s="17">
        <f>W29+W32+W38</f>
        <v>7031726000</v>
      </c>
      <c r="Y39" s="17">
        <f>Y29+Y32+Y38</f>
        <v>6973792000</v>
      </c>
      <c r="AA39" s="17">
        <f>AA29+AA32+AA38</f>
        <v>7165060000</v>
      </c>
      <c r="AC39" s="17">
        <f>AC29+AC32+AC38</f>
        <v>7804751000</v>
      </c>
      <c r="AE39" s="17">
        <f>AE29+AE32+AE38</f>
        <v>7507849000</v>
      </c>
      <c r="AG39" s="17">
        <f>AG29+AG32+AG38</f>
        <v>8155615000</v>
      </c>
      <c r="AI39" s="17">
        <f>AI29+AI32+AI38</f>
        <v>8407149000</v>
      </c>
      <c r="AK39" s="17">
        <f>AK29+AK32+AK38</f>
        <v>9064989000</v>
      </c>
      <c r="AM39" s="17">
        <f>AM29+AM32+AM38</f>
        <v>9201426000</v>
      </c>
      <c r="AO39" s="17">
        <f>AO29+AO32+AO38</f>
        <v>1402251000</v>
      </c>
      <c r="AQ39" s="17">
        <f>AQ29+AQ32+AQ38</f>
        <v>4866967000</v>
      </c>
      <c r="AS39" s="17">
        <f>AS29+AS32+AS38</f>
        <v>6973792000</v>
      </c>
      <c r="AU39" s="17">
        <f>AU29+AU32+AU38</f>
        <v>8155615000</v>
      </c>
    </row>
    <row r="40" spans="1:47" ht="15" customHeight="1" x14ac:dyDescent="0.15">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O40" s="36"/>
      <c r="AQ40" s="38"/>
      <c r="AS40" s="38"/>
      <c r="AU40" s="38"/>
    </row>
    <row r="41" spans="1:47" ht="15" customHeight="1" x14ac:dyDescent="0.15">
      <c r="A41" s="65" t="s">
        <v>47</v>
      </c>
      <c r="B41" s="61"/>
      <c r="C41" s="61"/>
      <c r="D41" s="61"/>
      <c r="E41" s="61"/>
      <c r="F41" s="61"/>
      <c r="G41" s="61"/>
      <c r="H41" s="61"/>
      <c r="I41" s="61"/>
      <c r="J41" s="61"/>
      <c r="K41" s="61"/>
      <c r="L41" s="61"/>
      <c r="M41" s="61"/>
      <c r="N41" s="61"/>
      <c r="O41" s="61"/>
      <c r="P41" s="61"/>
      <c r="Q41" s="61"/>
    </row>
    <row r="42" spans="1:47" ht="15" customHeight="1" x14ac:dyDescent="0.15">
      <c r="A42" s="64" t="s">
        <v>48</v>
      </c>
      <c r="B42" s="61"/>
      <c r="C42" s="61"/>
      <c r="D42" s="61"/>
      <c r="E42" s="61"/>
      <c r="F42" s="61"/>
      <c r="G42" s="61"/>
      <c r="H42" s="61"/>
      <c r="I42" s="61"/>
      <c r="J42" s="61"/>
      <c r="K42" s="61"/>
      <c r="L42" s="61"/>
      <c r="M42" s="61"/>
      <c r="N42" s="61"/>
      <c r="O42" s="61"/>
      <c r="P42" s="61"/>
      <c r="Q42" s="61"/>
    </row>
    <row r="43" spans="1:47" ht="15" customHeight="1" x14ac:dyDescent="0.15"/>
    <row r="44" spans="1:47" ht="15" customHeight="1" x14ac:dyDescent="0.15"/>
    <row r="45" spans="1:47" ht="15" customHeight="1" x14ac:dyDescent="0.15"/>
    <row r="46" spans="1:47" ht="15" customHeight="1" x14ac:dyDescent="0.15"/>
    <row r="47" spans="1:47" ht="15" customHeight="1" x14ac:dyDescent="0.15"/>
    <row r="48" spans="1:47" ht="15" customHeight="1" x14ac:dyDescent="0.15"/>
    <row r="49" ht="15" customHeight="1" x14ac:dyDescent="0.15"/>
    <row r="50" ht="15" customHeight="1" x14ac:dyDescent="0.15"/>
  </sheetData>
  <mergeCells count="3">
    <mergeCell ref="AO3:AU3"/>
    <mergeCell ref="A42:Q42"/>
    <mergeCell ref="A41:Q4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50"/>
  <sheetViews>
    <sheetView topLeftCell="A3" workbookViewId="0">
      <pane xSplit="1" topLeftCell="C1" activePane="topRight" state="frozen"/>
      <selection pane="topRight" activeCell="C2" sqref="C2"/>
    </sheetView>
  </sheetViews>
  <sheetFormatPr baseColWidth="10" defaultColWidth="12.83203125" defaultRowHeight="13" x14ac:dyDescent="0.15"/>
  <cols>
    <col min="1" max="1" width="67.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33203125" customWidth="1"/>
    <col min="32" max="32" width="12.83203125" hidden="1" customWidth="1"/>
    <col min="33" max="33" width="14.6640625" customWidth="1"/>
    <col min="34" max="34" width="0" hidden="1" customWidth="1"/>
    <col min="35" max="35" width="14.6640625" customWidth="1"/>
    <col min="36" max="36" width="0" hidden="1" customWidth="1"/>
    <col min="37" max="37" width="14.6640625" customWidth="1"/>
    <col min="38" max="38" width="0" hidden="1" customWidth="1"/>
    <col min="39" max="39" width="14.6640625" customWidth="1"/>
    <col min="40" max="40" width="4.1640625" customWidth="1"/>
    <col min="41" max="41" width="14.6640625" customWidth="1"/>
    <col min="42" max="42" width="0" hidden="1" customWidth="1"/>
    <col min="43" max="43" width="14.6640625" customWidth="1"/>
    <col min="44" max="44" width="0" hidden="1" customWidth="1"/>
    <col min="45" max="45" width="13.83203125" customWidth="1"/>
    <col min="46" max="46" width="12.83203125" hidden="1" customWidth="1"/>
    <col min="47" max="47" width="14.6640625" customWidth="1"/>
  </cols>
  <sheetData>
    <row r="1" spans="1:47" ht="13.25" customHeight="1" x14ac:dyDescent="0.15">
      <c r="A1" s="26" t="s">
        <v>5</v>
      </c>
    </row>
    <row r="2" spans="1:47" ht="13.25" customHeight="1" x14ac:dyDescent="0.15">
      <c r="A2" s="27" t="s">
        <v>113</v>
      </c>
    </row>
    <row r="3" spans="1:47" ht="13.25" customHeight="1" x14ac:dyDescent="0.15">
      <c r="A3" s="27" t="s">
        <v>114</v>
      </c>
      <c r="C3" s="63" t="s">
        <v>8</v>
      </c>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O3" s="63" t="s">
        <v>9</v>
      </c>
      <c r="AP3" s="61"/>
      <c r="AQ3" s="61"/>
      <c r="AR3" s="61"/>
      <c r="AS3" s="61"/>
      <c r="AT3" s="61"/>
      <c r="AU3" s="61"/>
    </row>
    <row r="4" spans="1:47" ht="13.25" customHeight="1" x14ac:dyDescent="0.15">
      <c r="C4" s="4">
        <v>43738</v>
      </c>
      <c r="D4" s="23"/>
      <c r="E4" s="4">
        <v>43830</v>
      </c>
      <c r="F4" s="23"/>
      <c r="G4" s="4">
        <v>43920</v>
      </c>
      <c r="H4" s="23"/>
      <c r="I4" s="4">
        <v>44012</v>
      </c>
      <c r="J4" s="14"/>
      <c r="K4" s="4">
        <v>44104</v>
      </c>
      <c r="L4" s="23"/>
      <c r="M4" s="4">
        <v>44196</v>
      </c>
      <c r="N4" s="23"/>
      <c r="O4" s="4">
        <v>44286</v>
      </c>
      <c r="P4" s="23"/>
      <c r="Q4" s="4">
        <v>44377</v>
      </c>
      <c r="R4" s="23"/>
      <c r="S4" s="4">
        <v>44469</v>
      </c>
      <c r="T4" s="23"/>
      <c r="U4" s="4">
        <v>44561</v>
      </c>
      <c r="V4" s="23"/>
      <c r="W4" s="4">
        <v>44651</v>
      </c>
      <c r="X4" s="23"/>
      <c r="Y4" s="4">
        <v>44742</v>
      </c>
      <c r="Z4" s="23"/>
      <c r="AA4" s="4">
        <v>44834</v>
      </c>
      <c r="AB4" s="23"/>
      <c r="AC4" s="4">
        <v>44926</v>
      </c>
      <c r="AD4" s="23"/>
      <c r="AE4" s="4">
        <v>45016</v>
      </c>
      <c r="AF4" s="23"/>
      <c r="AG4" s="4">
        <v>45107</v>
      </c>
      <c r="AH4" s="23"/>
      <c r="AI4" s="4">
        <v>45199</v>
      </c>
      <c r="AJ4" s="23"/>
      <c r="AK4" s="4">
        <v>45291</v>
      </c>
      <c r="AL4" s="23"/>
      <c r="AM4" s="4">
        <v>45382</v>
      </c>
      <c r="AO4" s="5">
        <v>44012</v>
      </c>
      <c r="AP4" s="21"/>
      <c r="AQ4" s="5">
        <v>44377</v>
      </c>
      <c r="AR4" s="21"/>
      <c r="AS4" s="5">
        <v>44742</v>
      </c>
      <c r="AT4" s="21"/>
      <c r="AU4" s="5">
        <v>45107</v>
      </c>
    </row>
    <row r="5" spans="1:47" ht="15" customHeight="1" x14ac:dyDescent="0.15">
      <c r="A5" s="2" t="s">
        <v>115</v>
      </c>
      <c r="C5" s="24"/>
      <c r="E5" s="24"/>
      <c r="G5" s="24"/>
      <c r="I5" s="24"/>
      <c r="K5" s="24"/>
      <c r="M5" s="24"/>
      <c r="O5" s="24"/>
      <c r="Q5" s="24"/>
      <c r="S5" s="24"/>
      <c r="U5" s="24"/>
      <c r="W5" s="24"/>
      <c r="Y5" s="24"/>
      <c r="AA5" s="24"/>
      <c r="AC5" s="24"/>
      <c r="AE5" s="24"/>
      <c r="AG5" s="24"/>
      <c r="AI5" s="24"/>
      <c r="AK5" s="24"/>
      <c r="AM5" s="24"/>
      <c r="AO5" s="24"/>
      <c r="AQ5" s="24"/>
      <c r="AS5" s="24"/>
      <c r="AU5" s="24"/>
    </row>
    <row r="6" spans="1:47" ht="15" customHeight="1" x14ac:dyDescent="0.15">
      <c r="A6" s="3" t="s">
        <v>116</v>
      </c>
      <c r="C6" s="39">
        <v>600000000</v>
      </c>
      <c r="E6" s="39">
        <v>800000000</v>
      </c>
      <c r="G6" s="39">
        <v>700000000</v>
      </c>
      <c r="I6" s="39">
        <v>600000000</v>
      </c>
      <c r="K6" s="39">
        <v>800000000</v>
      </c>
      <c r="M6" s="39">
        <v>1100000000</v>
      </c>
      <c r="O6" s="39">
        <v>1300000000</v>
      </c>
      <c r="Q6" s="39">
        <v>1500000000</v>
      </c>
      <c r="S6" s="39">
        <v>1600000000</v>
      </c>
      <c r="U6" s="39">
        <v>2500000000</v>
      </c>
      <c r="W6" s="39">
        <v>2200000000</v>
      </c>
      <c r="Y6" s="39">
        <v>2700000000</v>
      </c>
      <c r="AA6" s="39">
        <v>2800000000</v>
      </c>
      <c r="AC6" s="39">
        <v>3800000000</v>
      </c>
      <c r="AE6" s="39">
        <v>3200000000</v>
      </c>
      <c r="AG6" s="39">
        <v>4000000000</v>
      </c>
      <c r="AI6" s="39">
        <v>4200000000</v>
      </c>
      <c r="AK6" s="39">
        <v>5500000000</v>
      </c>
      <c r="AM6" s="39">
        <v>4600000000</v>
      </c>
      <c r="AO6" s="39">
        <v>2700000000</v>
      </c>
      <c r="AQ6" s="39">
        <v>4700000000</v>
      </c>
      <c r="AS6" s="39">
        <v>9000000000</v>
      </c>
      <c r="AU6" s="39">
        <v>13800000000</v>
      </c>
    </row>
    <row r="7" spans="1:47" ht="15" customHeight="1" x14ac:dyDescent="0.15">
      <c r="A7" s="3" t="s">
        <v>117</v>
      </c>
      <c r="C7" s="39">
        <v>300000000</v>
      </c>
      <c r="E7" s="39">
        <v>500000000</v>
      </c>
      <c r="G7" s="39">
        <v>500000000</v>
      </c>
      <c r="I7" s="39">
        <v>700000000</v>
      </c>
      <c r="K7" s="39">
        <v>700000000</v>
      </c>
      <c r="M7" s="39">
        <v>1000000000</v>
      </c>
      <c r="O7" s="39">
        <v>1000000000</v>
      </c>
      <c r="Q7" s="39">
        <v>900000000</v>
      </c>
      <c r="S7" s="39">
        <v>700000000</v>
      </c>
      <c r="U7" s="39">
        <v>1200000000</v>
      </c>
      <c r="W7" s="39">
        <v>1000000000</v>
      </c>
      <c r="Y7" s="39">
        <v>1000000000</v>
      </c>
      <c r="AA7" s="39">
        <v>800000000</v>
      </c>
      <c r="AC7" s="39">
        <v>500000000</v>
      </c>
      <c r="AE7" s="39">
        <v>700000000</v>
      </c>
      <c r="AG7" s="39">
        <v>600000000</v>
      </c>
      <c r="AI7" s="39">
        <v>600000000</v>
      </c>
      <c r="AK7" s="39">
        <v>800000000</v>
      </c>
      <c r="AM7" s="39">
        <v>800000000</v>
      </c>
      <c r="AO7" s="39">
        <v>2000000000</v>
      </c>
      <c r="AQ7" s="39">
        <v>3600000000</v>
      </c>
      <c r="AS7" s="39">
        <v>3900000000</v>
      </c>
      <c r="AU7" s="39">
        <v>2700000000</v>
      </c>
    </row>
    <row r="8" spans="1:47" ht="15" customHeight="1" x14ac:dyDescent="0.15">
      <c r="A8" s="3" t="s">
        <v>118</v>
      </c>
      <c r="S8" s="40">
        <v>400000000</v>
      </c>
      <c r="U8" s="40">
        <v>800000000</v>
      </c>
      <c r="W8" s="40">
        <v>700000000</v>
      </c>
      <c r="Y8" s="40">
        <v>800000000</v>
      </c>
      <c r="AA8" s="40">
        <v>800000000</v>
      </c>
      <c r="AC8" s="40">
        <v>1300000000</v>
      </c>
      <c r="AE8" s="40">
        <v>800000000</v>
      </c>
      <c r="AG8" s="40">
        <v>900000000</v>
      </c>
      <c r="AI8" s="40">
        <v>900000000</v>
      </c>
      <c r="AK8" s="40">
        <v>1200000000</v>
      </c>
      <c r="AM8" s="40">
        <v>900000000</v>
      </c>
      <c r="AO8" s="40">
        <v>0</v>
      </c>
      <c r="AQ8" s="40">
        <v>0</v>
      </c>
      <c r="AS8" s="40">
        <v>2700000000</v>
      </c>
      <c r="AU8" s="40">
        <v>3800000000</v>
      </c>
    </row>
    <row r="9" spans="1:47" ht="16.75" customHeight="1" x14ac:dyDescent="0.15">
      <c r="A9" s="2" t="s">
        <v>119</v>
      </c>
      <c r="C9" s="41">
        <v>900000000</v>
      </c>
      <c r="E9" s="41">
        <v>1300000000</v>
      </c>
      <c r="G9" s="41">
        <v>1200000000</v>
      </c>
      <c r="I9" s="41">
        <v>1200000000</v>
      </c>
      <c r="K9" s="41">
        <v>1500000000</v>
      </c>
      <c r="M9" s="41">
        <v>2100000000</v>
      </c>
      <c r="O9" s="41">
        <v>2300000000</v>
      </c>
      <c r="Q9" s="41">
        <v>2500000000</v>
      </c>
      <c r="S9" s="41">
        <v>2700000000</v>
      </c>
      <c r="U9" s="41">
        <v>4500000000</v>
      </c>
      <c r="W9" s="41">
        <v>3900000000</v>
      </c>
      <c r="Y9" s="41">
        <v>4400000000</v>
      </c>
      <c r="AA9" s="41">
        <v>4400000000</v>
      </c>
      <c r="AC9" s="41">
        <v>5700000000</v>
      </c>
      <c r="AE9" s="41">
        <v>4600000000</v>
      </c>
      <c r="AG9" s="41">
        <v>5500000000</v>
      </c>
      <c r="AI9" s="41">
        <v>5600000000</v>
      </c>
      <c r="AK9" s="41">
        <v>7500000000</v>
      </c>
      <c r="AM9" s="41">
        <v>6300000000</v>
      </c>
      <c r="AO9" s="41">
        <v>4600000000</v>
      </c>
      <c r="AQ9" s="41">
        <v>8300000000</v>
      </c>
      <c r="AS9" s="41">
        <v>15500000000</v>
      </c>
      <c r="AU9" s="41">
        <v>20200000000</v>
      </c>
    </row>
    <row r="10" spans="1:47" ht="16.75" customHeight="1" x14ac:dyDescent="0.15">
      <c r="A10" s="3" t="s">
        <v>120</v>
      </c>
      <c r="C10" s="42">
        <v>0.69</v>
      </c>
      <c r="E10" s="42">
        <v>0.6</v>
      </c>
      <c r="G10" s="42">
        <v>0.57999999999999996</v>
      </c>
      <c r="I10" s="42">
        <v>0.46</v>
      </c>
      <c r="K10" s="42">
        <v>0.54</v>
      </c>
      <c r="M10" s="42">
        <v>0.54</v>
      </c>
      <c r="O10" s="42">
        <v>0.56999999999999995</v>
      </c>
      <c r="Q10" s="42">
        <v>0.62</v>
      </c>
      <c r="S10" s="42">
        <v>0.56999999999999995</v>
      </c>
      <c r="U10" s="42">
        <v>0.56000000000000005</v>
      </c>
      <c r="W10" s="42">
        <v>0.56999999999999995</v>
      </c>
      <c r="Y10" s="42">
        <v>0.61</v>
      </c>
      <c r="AA10" s="42">
        <v>0.64</v>
      </c>
      <c r="AC10" s="42">
        <v>0.67</v>
      </c>
      <c r="AE10" s="42">
        <v>0.69</v>
      </c>
      <c r="AG10" s="42">
        <v>0.72</v>
      </c>
      <c r="AI10" s="43">
        <v>0.74</v>
      </c>
      <c r="AK10" s="43">
        <v>0.73</v>
      </c>
      <c r="AM10" s="43">
        <v>0.72399999999999998</v>
      </c>
      <c r="AO10" s="42">
        <v>0.56999999999999995</v>
      </c>
      <c r="AQ10" s="42">
        <v>0.63</v>
      </c>
      <c r="AS10" s="42">
        <v>0.57999999999999996</v>
      </c>
      <c r="AU10" s="42">
        <v>0.68</v>
      </c>
    </row>
    <row r="11" spans="1:47" ht="15" customHeight="1" x14ac:dyDescent="0.15">
      <c r="A11" s="3" t="s">
        <v>117</v>
      </c>
      <c r="C11" s="44">
        <v>0.31</v>
      </c>
      <c r="E11" s="44">
        <v>0.4</v>
      </c>
      <c r="G11" s="44">
        <v>0.42</v>
      </c>
      <c r="I11" s="44">
        <v>0.54</v>
      </c>
      <c r="K11" s="44">
        <v>0.46</v>
      </c>
      <c r="M11" s="44">
        <v>0.46</v>
      </c>
      <c r="O11" s="44">
        <v>0.43</v>
      </c>
      <c r="Q11" s="44">
        <v>0.38</v>
      </c>
      <c r="S11" s="44">
        <v>0.28000000000000003</v>
      </c>
      <c r="U11" s="44">
        <v>0.26</v>
      </c>
      <c r="W11" s="44">
        <v>0.24</v>
      </c>
      <c r="Y11" s="44">
        <v>0.22</v>
      </c>
      <c r="AA11" s="44">
        <v>0.19</v>
      </c>
      <c r="AC11" s="44">
        <v>0.1</v>
      </c>
      <c r="AE11" s="44">
        <v>0.15</v>
      </c>
      <c r="AG11" s="44">
        <v>0.11</v>
      </c>
      <c r="AI11" s="45">
        <v>0.11</v>
      </c>
      <c r="AK11" s="45">
        <v>0.11</v>
      </c>
      <c r="AM11" s="45">
        <v>0.13200000000000001</v>
      </c>
      <c r="AO11" s="44">
        <v>0.43</v>
      </c>
      <c r="AQ11" s="44">
        <v>0.37</v>
      </c>
      <c r="AS11" s="44">
        <v>0.3</v>
      </c>
      <c r="AU11" s="44">
        <v>0.13</v>
      </c>
    </row>
    <row r="12" spans="1:47" ht="15" customHeight="1" x14ac:dyDescent="0.15">
      <c r="A12" s="3" t="s">
        <v>118</v>
      </c>
      <c r="C12" s="45">
        <v>0</v>
      </c>
      <c r="E12" s="45">
        <v>0</v>
      </c>
      <c r="G12" s="45">
        <v>0</v>
      </c>
      <c r="I12" s="45">
        <v>0</v>
      </c>
      <c r="K12" s="45">
        <v>0</v>
      </c>
      <c r="M12" s="45">
        <v>0</v>
      </c>
      <c r="O12" s="45">
        <v>0</v>
      </c>
      <c r="Q12" s="45">
        <v>0</v>
      </c>
      <c r="S12" s="44">
        <v>0.15</v>
      </c>
      <c r="U12" s="44">
        <v>0.18</v>
      </c>
      <c r="W12" s="44">
        <v>0.18</v>
      </c>
      <c r="Y12" s="44">
        <v>0.17</v>
      </c>
      <c r="AA12" s="44">
        <v>0.18</v>
      </c>
      <c r="AC12" s="44">
        <v>0.23</v>
      </c>
      <c r="AE12" s="44">
        <v>0.16</v>
      </c>
      <c r="AG12" s="44">
        <v>0.17</v>
      </c>
      <c r="AI12" s="45">
        <v>0.15</v>
      </c>
      <c r="AK12" s="45">
        <v>0.16</v>
      </c>
      <c r="AM12" s="45">
        <v>0.14399999999999999</v>
      </c>
      <c r="AO12" s="45">
        <v>0</v>
      </c>
      <c r="AQ12" s="45">
        <v>0</v>
      </c>
      <c r="AS12" s="44">
        <v>0.12</v>
      </c>
      <c r="AU12" s="44">
        <v>0.19</v>
      </c>
    </row>
    <row r="13" spans="1:47" ht="15" customHeight="1" x14ac:dyDescent="0.15"/>
    <row r="14" spans="1:47" ht="15" customHeight="1" x14ac:dyDescent="0.15">
      <c r="A14" s="2" t="s">
        <v>121</v>
      </c>
      <c r="C14" s="6"/>
      <c r="E14" s="6"/>
      <c r="G14" s="6"/>
      <c r="I14" s="6" t="s">
        <v>11</v>
      </c>
      <c r="K14" s="6"/>
      <c r="M14" s="6"/>
      <c r="O14" s="6"/>
      <c r="Q14" s="6"/>
      <c r="S14" s="6"/>
      <c r="U14" s="6"/>
      <c r="W14" s="6"/>
      <c r="Y14" s="6"/>
      <c r="AA14" s="6"/>
      <c r="AC14" s="6"/>
      <c r="AE14" s="6"/>
      <c r="AG14" s="6"/>
      <c r="AI14" s="6"/>
      <c r="AK14" s="6"/>
      <c r="AM14" s="6"/>
      <c r="AO14" s="6"/>
      <c r="AQ14" s="6"/>
      <c r="AS14" s="6"/>
      <c r="AU14" s="6"/>
    </row>
    <row r="15" spans="1:47" ht="15.75" customHeight="1" x14ac:dyDescent="0.15">
      <c r="A15" s="3" t="s">
        <v>122</v>
      </c>
      <c r="C15" s="52"/>
      <c r="E15" s="52"/>
      <c r="G15" s="52"/>
      <c r="I15" s="52"/>
      <c r="K15" s="52"/>
      <c r="M15" s="46">
        <v>2600000</v>
      </c>
      <c r="O15" s="46">
        <v>2800000</v>
      </c>
      <c r="Q15" s="46">
        <v>3500000</v>
      </c>
      <c r="S15" s="46">
        <v>5100000</v>
      </c>
      <c r="U15" s="46">
        <v>9500000</v>
      </c>
      <c r="W15" s="46">
        <v>8000000</v>
      </c>
      <c r="Y15" s="46">
        <v>9200000</v>
      </c>
      <c r="AA15" s="46">
        <v>10300000</v>
      </c>
      <c r="AC15" s="46">
        <v>15000000</v>
      </c>
      <c r="AE15" s="46">
        <v>11700000</v>
      </c>
      <c r="AG15" s="46">
        <v>13500000</v>
      </c>
      <c r="AI15" s="46">
        <v>14667900</v>
      </c>
      <c r="AK15" s="46">
        <v>20174000</v>
      </c>
      <c r="AM15" s="46">
        <v>16600000</v>
      </c>
      <c r="AO15" s="52"/>
      <c r="AQ15" s="52"/>
      <c r="AS15" s="46">
        <v>31800000</v>
      </c>
      <c r="AU15" s="46">
        <v>50500000</v>
      </c>
    </row>
    <row r="16" spans="1:47" ht="15" customHeight="1" x14ac:dyDescent="0.15">
      <c r="A16" s="3" t="s">
        <v>123</v>
      </c>
      <c r="C16" s="53"/>
      <c r="E16" s="53"/>
      <c r="G16" s="53"/>
      <c r="I16" s="53"/>
      <c r="K16" s="53"/>
      <c r="M16" s="47">
        <v>1200000</v>
      </c>
      <c r="O16" s="47">
        <v>1200000</v>
      </c>
      <c r="Q16" s="47">
        <v>1500000</v>
      </c>
      <c r="S16" s="47">
        <v>1600000</v>
      </c>
      <c r="U16" s="47">
        <v>2700000</v>
      </c>
      <c r="W16" s="47">
        <v>2500000</v>
      </c>
      <c r="Y16" s="47">
        <v>2800000</v>
      </c>
      <c r="AA16" s="47">
        <v>3000000</v>
      </c>
      <c r="AC16" s="47">
        <v>3500000</v>
      </c>
      <c r="AE16" s="47">
        <v>2700000</v>
      </c>
      <c r="AG16" s="47">
        <v>3900000</v>
      </c>
      <c r="AI16" s="47">
        <v>4106500</v>
      </c>
      <c r="AK16" s="47">
        <v>5977800</v>
      </c>
      <c r="AM16" s="47">
        <v>4900000</v>
      </c>
      <c r="AO16" s="53"/>
      <c r="AQ16" s="53"/>
      <c r="AS16" s="47">
        <v>9600000</v>
      </c>
      <c r="AU16" s="47">
        <v>13000000</v>
      </c>
    </row>
    <row r="17" spans="1:47" ht="15" customHeight="1" x14ac:dyDescent="0.15">
      <c r="A17" s="2" t="s">
        <v>119</v>
      </c>
      <c r="C17" s="13">
        <v>1451000</v>
      </c>
      <c r="E17" s="13">
        <v>2361000</v>
      </c>
      <c r="G17" s="13">
        <v>2013000</v>
      </c>
      <c r="I17" s="13">
        <v>1791000</v>
      </c>
      <c r="K17" s="13">
        <v>2233000</v>
      </c>
      <c r="M17" s="48">
        <v>3800000</v>
      </c>
      <c r="O17" s="48">
        <v>4000000</v>
      </c>
      <c r="Q17" s="48">
        <v>5000000</v>
      </c>
      <c r="S17" s="48">
        <v>6700000</v>
      </c>
      <c r="U17" s="48">
        <v>12200000</v>
      </c>
      <c r="W17" s="48">
        <v>10500000</v>
      </c>
      <c r="Y17" s="48">
        <v>12000000</v>
      </c>
      <c r="AA17" s="48">
        <v>13300000</v>
      </c>
      <c r="AC17" s="48">
        <v>18400000</v>
      </c>
      <c r="AE17" s="48">
        <v>14400000</v>
      </c>
      <c r="AG17" s="48">
        <v>17400000</v>
      </c>
      <c r="AI17" s="48">
        <v>18774000</v>
      </c>
      <c r="AK17" s="48">
        <v>26151800</v>
      </c>
      <c r="AM17" s="48">
        <v>21500000</v>
      </c>
      <c r="AO17" s="49">
        <v>7600000</v>
      </c>
      <c r="AQ17" s="49">
        <v>15100000</v>
      </c>
      <c r="AS17" s="48">
        <v>41400000</v>
      </c>
      <c r="AU17" s="48">
        <v>63500000</v>
      </c>
    </row>
    <row r="18" spans="1:47" ht="15" customHeight="1" x14ac:dyDescent="0.15">
      <c r="A18" s="3" t="s">
        <v>124</v>
      </c>
      <c r="C18" s="54"/>
      <c r="E18" s="54"/>
      <c r="G18" s="54"/>
      <c r="I18" s="54"/>
      <c r="K18" s="54"/>
      <c r="M18" s="42">
        <v>0.68</v>
      </c>
      <c r="O18" s="42">
        <v>0.7</v>
      </c>
      <c r="Q18" s="42">
        <v>0.71</v>
      </c>
      <c r="S18" s="42">
        <v>0.76</v>
      </c>
      <c r="U18" s="42">
        <v>0.78</v>
      </c>
      <c r="W18" s="42">
        <v>0.77</v>
      </c>
      <c r="Y18" s="42">
        <v>0.77</v>
      </c>
      <c r="AA18" s="42">
        <v>0.78</v>
      </c>
      <c r="AC18" s="42">
        <v>0.81</v>
      </c>
      <c r="AE18" s="42">
        <v>0.81</v>
      </c>
      <c r="AG18" s="42">
        <v>0.77</v>
      </c>
      <c r="AI18" s="42">
        <v>0.78</v>
      </c>
      <c r="AK18" s="42">
        <v>0.77</v>
      </c>
      <c r="AM18" s="42">
        <v>0.77</v>
      </c>
      <c r="AO18" s="54"/>
      <c r="AQ18" s="54"/>
      <c r="AS18" s="42">
        <v>0.77</v>
      </c>
      <c r="AU18" s="42">
        <v>0.8</v>
      </c>
    </row>
    <row r="19" spans="1:47" ht="15" customHeight="1" x14ac:dyDescent="0.15">
      <c r="A19" s="3" t="s">
        <v>125</v>
      </c>
      <c r="C19" s="55"/>
      <c r="E19" s="55"/>
      <c r="G19" s="55"/>
      <c r="I19" s="55"/>
      <c r="K19" s="55"/>
      <c r="M19" s="44">
        <v>0.32</v>
      </c>
      <c r="O19" s="44">
        <v>0.3</v>
      </c>
      <c r="Q19" s="44">
        <v>0.28999999999999998</v>
      </c>
      <c r="S19" s="44">
        <v>0.24</v>
      </c>
      <c r="U19" s="44">
        <v>0.22</v>
      </c>
      <c r="W19" s="44">
        <v>0.23</v>
      </c>
      <c r="Y19" s="44">
        <v>0.23</v>
      </c>
      <c r="AA19" s="44">
        <v>0.22</v>
      </c>
      <c r="AC19" s="44">
        <v>0.19</v>
      </c>
      <c r="AE19" s="44">
        <v>0.19</v>
      </c>
      <c r="AG19" s="44">
        <v>0.23</v>
      </c>
      <c r="AI19" s="44">
        <v>0.22</v>
      </c>
      <c r="AK19" s="44">
        <v>0.23</v>
      </c>
      <c r="AM19" s="44">
        <v>0.23</v>
      </c>
      <c r="AO19" s="55"/>
      <c r="AQ19" s="55"/>
      <c r="AS19" s="44">
        <v>0.23</v>
      </c>
      <c r="AU19" s="44">
        <v>0.2</v>
      </c>
    </row>
    <row r="20" spans="1:47" ht="15" customHeight="1" x14ac:dyDescent="0.15"/>
    <row r="21" spans="1:47" ht="15" customHeight="1" x14ac:dyDescent="0.15">
      <c r="AO21" s="63" t="s">
        <v>79</v>
      </c>
      <c r="AP21" s="61"/>
      <c r="AQ21" s="61"/>
      <c r="AR21" s="61"/>
      <c r="AS21" s="61"/>
      <c r="AT21" s="61"/>
      <c r="AU21" s="61"/>
    </row>
    <row r="22" spans="1:47" ht="15" customHeight="1" x14ac:dyDescent="0.15">
      <c r="A22" s="2" t="s">
        <v>126</v>
      </c>
      <c r="AO22" s="5">
        <v>44012</v>
      </c>
      <c r="AQ22" s="5">
        <v>44377</v>
      </c>
      <c r="AS22" s="5">
        <v>44742</v>
      </c>
      <c r="AU22" s="5">
        <v>45107</v>
      </c>
    </row>
    <row r="23" spans="1:47" ht="15" customHeight="1" x14ac:dyDescent="0.15">
      <c r="A23" s="3" t="s">
        <v>127</v>
      </c>
      <c r="C23" s="46">
        <v>2400000</v>
      </c>
      <c r="E23" s="46">
        <v>3000000</v>
      </c>
      <c r="G23" s="46">
        <v>3300000</v>
      </c>
      <c r="I23" s="46">
        <v>3600000</v>
      </c>
      <c r="K23" s="46">
        <v>3900000</v>
      </c>
      <c r="M23" s="46">
        <v>4500000</v>
      </c>
      <c r="O23" s="46">
        <v>5400000</v>
      </c>
      <c r="Q23" s="46">
        <v>7100000</v>
      </c>
      <c r="S23" s="46">
        <v>8700000</v>
      </c>
      <c r="U23" s="46">
        <v>11200000</v>
      </c>
      <c r="W23" s="46">
        <v>12700000</v>
      </c>
      <c r="Y23" s="46">
        <v>14000000</v>
      </c>
      <c r="AA23" s="46">
        <v>14700000</v>
      </c>
      <c r="AC23" s="46">
        <v>15600000</v>
      </c>
      <c r="AE23" s="46">
        <v>16000000</v>
      </c>
      <c r="AG23" s="46">
        <v>16500000</v>
      </c>
      <c r="AI23" s="46">
        <v>16900000</v>
      </c>
      <c r="AK23" s="46">
        <v>17600000</v>
      </c>
      <c r="AM23" s="46">
        <v>18100000</v>
      </c>
      <c r="AO23" s="50">
        <v>3600000</v>
      </c>
      <c r="AQ23" s="50">
        <v>7100000</v>
      </c>
      <c r="AS23" s="50">
        <v>14000000</v>
      </c>
      <c r="AU23" s="50">
        <v>16500000</v>
      </c>
    </row>
    <row r="24" spans="1:47" ht="15" customHeight="1" x14ac:dyDescent="0.15"/>
    <row r="25" spans="1:47" ht="15" customHeight="1" x14ac:dyDescent="0.15"/>
    <row r="26" spans="1:47" ht="15" customHeight="1" x14ac:dyDescent="0.15">
      <c r="A26" s="2" t="s">
        <v>128</v>
      </c>
    </row>
    <row r="27" spans="1:47" ht="15" customHeight="1" x14ac:dyDescent="0.15">
      <c r="A27" s="3" t="s">
        <v>129</v>
      </c>
      <c r="C27" s="52"/>
      <c r="E27" s="46">
        <v>1500000</v>
      </c>
      <c r="G27" s="46">
        <v>1300000</v>
      </c>
      <c r="I27" s="46">
        <v>1200000</v>
      </c>
      <c r="K27" s="46">
        <v>1600000</v>
      </c>
      <c r="M27" s="46">
        <v>2700000</v>
      </c>
      <c r="O27" s="46">
        <v>2900000</v>
      </c>
      <c r="Q27" s="46">
        <v>3700000</v>
      </c>
      <c r="S27" s="46">
        <v>4900000</v>
      </c>
      <c r="U27" s="46">
        <v>9200000</v>
      </c>
      <c r="W27" s="46">
        <v>8500000</v>
      </c>
      <c r="Y27" s="46">
        <v>10100000</v>
      </c>
      <c r="AA27" s="46">
        <v>11300000</v>
      </c>
      <c r="AC27" s="46">
        <v>15900000</v>
      </c>
      <c r="AE27" s="46">
        <v>12700000</v>
      </c>
      <c r="AG27" s="46">
        <v>15700000</v>
      </c>
      <c r="AI27" s="46">
        <v>17113000</v>
      </c>
      <c r="AK27" s="46">
        <v>23966400</v>
      </c>
      <c r="AM27" s="46">
        <v>20000000</v>
      </c>
      <c r="AO27" s="52"/>
      <c r="AQ27" s="46">
        <v>10900000</v>
      </c>
      <c r="AS27" s="46">
        <v>32600000</v>
      </c>
      <c r="AU27" s="46">
        <v>54700000</v>
      </c>
    </row>
    <row r="28" spans="1:47" ht="15" customHeight="1" x14ac:dyDescent="0.15">
      <c r="A28" s="3" t="s">
        <v>130</v>
      </c>
      <c r="C28" s="53"/>
      <c r="E28" s="47">
        <v>900000</v>
      </c>
      <c r="G28" s="47">
        <v>700000</v>
      </c>
      <c r="I28" s="47">
        <v>600000</v>
      </c>
      <c r="K28" s="47">
        <v>600000</v>
      </c>
      <c r="M28" s="47">
        <v>1100000</v>
      </c>
      <c r="O28" s="47">
        <v>1100000</v>
      </c>
      <c r="Q28" s="47">
        <v>1300000</v>
      </c>
      <c r="S28" s="47">
        <v>1900000</v>
      </c>
      <c r="U28" s="47">
        <v>3000000</v>
      </c>
      <c r="W28" s="47">
        <v>2000000</v>
      </c>
      <c r="Y28" s="47">
        <v>1900000</v>
      </c>
      <c r="AA28" s="47">
        <v>1900000</v>
      </c>
      <c r="AC28" s="47">
        <v>2600000</v>
      </c>
      <c r="AE28" s="47">
        <v>1600000</v>
      </c>
      <c r="AG28" s="47">
        <v>1700000</v>
      </c>
      <c r="AI28" s="47">
        <v>1662000</v>
      </c>
      <c r="AK28" s="47">
        <v>2185400</v>
      </c>
      <c r="AM28" s="47">
        <v>1500000</v>
      </c>
      <c r="AO28" s="53"/>
      <c r="AQ28" s="47">
        <v>4200000</v>
      </c>
      <c r="AS28" s="47">
        <v>8700000</v>
      </c>
      <c r="AU28" s="47">
        <v>8800000</v>
      </c>
    </row>
    <row r="29" spans="1:47" ht="15" customHeight="1" x14ac:dyDescent="0.15">
      <c r="A29" s="2" t="s">
        <v>119</v>
      </c>
      <c r="C29" s="48">
        <v>1500000</v>
      </c>
      <c r="E29" s="48">
        <v>2400000</v>
      </c>
      <c r="G29" s="48">
        <v>2000000</v>
      </c>
      <c r="I29" s="48">
        <v>1800000</v>
      </c>
      <c r="K29" s="48">
        <v>2200000</v>
      </c>
      <c r="M29" s="48">
        <v>3800000</v>
      </c>
      <c r="O29" s="48">
        <v>4000000</v>
      </c>
      <c r="Q29" s="48">
        <v>5000000</v>
      </c>
      <c r="S29" s="48">
        <v>6700000</v>
      </c>
      <c r="U29" s="48">
        <v>12200000</v>
      </c>
      <c r="W29" s="48">
        <v>10500000</v>
      </c>
      <c r="Y29" s="48">
        <v>12000000</v>
      </c>
      <c r="AA29" s="48">
        <v>13300000</v>
      </c>
      <c r="AC29" s="48">
        <v>18400000</v>
      </c>
      <c r="AE29" s="48">
        <v>14400000</v>
      </c>
      <c r="AG29" s="48">
        <v>17400000</v>
      </c>
      <c r="AI29" s="48">
        <v>18774000</v>
      </c>
      <c r="AK29" s="48">
        <v>26151800</v>
      </c>
      <c r="AM29" s="48">
        <v>21493800</v>
      </c>
      <c r="AO29" s="49">
        <v>7600000</v>
      </c>
      <c r="AQ29" s="48">
        <v>15100000</v>
      </c>
      <c r="AS29" s="48">
        <v>41400000</v>
      </c>
      <c r="AU29" s="48">
        <v>63500000</v>
      </c>
    </row>
    <row r="30" spans="1:47" ht="15" customHeight="1" x14ac:dyDescent="0.15">
      <c r="C30" s="14"/>
      <c r="E30" s="14"/>
      <c r="G30" s="14"/>
      <c r="I30" s="14"/>
      <c r="K30" s="14"/>
      <c r="M30" s="14"/>
      <c r="O30" s="14"/>
      <c r="Q30" s="14"/>
      <c r="S30" s="14"/>
      <c r="U30" s="14"/>
      <c r="W30" s="14"/>
      <c r="Y30" s="14"/>
      <c r="AA30" s="14"/>
      <c r="AC30" s="14"/>
      <c r="AE30" s="14"/>
      <c r="AG30" s="14"/>
      <c r="AI30" s="14"/>
      <c r="AK30" s="14"/>
      <c r="AM30" s="14"/>
      <c r="AO30" s="56"/>
      <c r="AQ30" s="56"/>
      <c r="AS30" s="56"/>
      <c r="AU30" s="56"/>
    </row>
    <row r="31" spans="1:47" ht="15" customHeight="1" x14ac:dyDescent="0.15">
      <c r="A31" s="2" t="s">
        <v>131</v>
      </c>
      <c r="C31" s="51">
        <v>593.64</v>
      </c>
      <c r="E31" s="51">
        <v>568.27</v>
      </c>
      <c r="G31" s="51">
        <v>611.80999999999995</v>
      </c>
      <c r="I31" s="51">
        <v>671.59</v>
      </c>
      <c r="K31" s="51">
        <v>661.1</v>
      </c>
      <c r="M31" s="51">
        <v>541.29999999999995</v>
      </c>
      <c r="O31" s="51">
        <v>564.41999999999996</v>
      </c>
      <c r="Q31" s="51">
        <v>495.3</v>
      </c>
      <c r="S31" s="51">
        <v>402.36</v>
      </c>
      <c r="U31" s="51">
        <v>365</v>
      </c>
      <c r="W31" s="51">
        <v>374</v>
      </c>
      <c r="Y31" s="51">
        <v>368</v>
      </c>
      <c r="AA31" s="51">
        <v>331</v>
      </c>
      <c r="AC31" s="51">
        <v>307</v>
      </c>
      <c r="AE31" s="51">
        <v>323</v>
      </c>
      <c r="AG31" s="51">
        <v>317</v>
      </c>
      <c r="AI31" s="51">
        <v>299</v>
      </c>
      <c r="AK31" s="51">
        <v>287</v>
      </c>
      <c r="AM31" s="51">
        <v>292.8</v>
      </c>
      <c r="AO31" s="51">
        <v>609</v>
      </c>
      <c r="AQ31" s="51">
        <v>635</v>
      </c>
      <c r="AS31" s="51">
        <v>374</v>
      </c>
      <c r="AU31" s="51">
        <v>318</v>
      </c>
    </row>
    <row r="32" spans="1:47" ht="27.5" customHeight="1" x14ac:dyDescent="0.15"/>
    <row r="33" spans="1:45" ht="15" customHeight="1" x14ac:dyDescent="0.15"/>
    <row r="34" spans="1:45" ht="22.5" customHeight="1" x14ac:dyDescent="0.15">
      <c r="A34" s="65" t="s">
        <v>132</v>
      </c>
      <c r="B34" s="61"/>
      <c r="C34" s="61"/>
      <c r="D34" s="61"/>
      <c r="E34" s="61"/>
      <c r="F34" s="61"/>
      <c r="G34" s="61"/>
      <c r="H34" s="61"/>
      <c r="I34" s="61"/>
      <c r="J34" s="61"/>
      <c r="K34" s="61"/>
      <c r="L34" s="61"/>
      <c r="M34" s="61"/>
      <c r="N34" s="61"/>
      <c r="O34" s="61"/>
      <c r="P34" s="61"/>
      <c r="Q34" s="61"/>
      <c r="AK34" s="15"/>
    </row>
    <row r="35" spans="1:45" ht="15" customHeight="1" x14ac:dyDescent="0.15">
      <c r="A35" s="66" t="s">
        <v>133</v>
      </c>
      <c r="B35" s="61"/>
      <c r="C35" s="61"/>
      <c r="D35" s="61"/>
      <c r="E35" s="61"/>
      <c r="F35" s="61"/>
      <c r="G35" s="61"/>
      <c r="H35" s="61"/>
      <c r="I35" s="61"/>
      <c r="J35" s="61"/>
      <c r="K35" s="61"/>
      <c r="L35" s="61"/>
      <c r="M35" s="61"/>
      <c r="N35" s="61"/>
      <c r="O35" s="61"/>
      <c r="P35" s="61"/>
      <c r="Q35" s="61"/>
      <c r="AK35" s="15"/>
      <c r="AM35" s="15"/>
      <c r="AO35" s="15"/>
    </row>
    <row r="36" spans="1:45" ht="15" customHeight="1" x14ac:dyDescent="0.15">
      <c r="A36" s="66" t="s">
        <v>134</v>
      </c>
      <c r="B36" s="61"/>
      <c r="C36" s="61"/>
      <c r="D36" s="61"/>
      <c r="E36" s="61"/>
      <c r="F36" s="61"/>
      <c r="G36" s="61"/>
      <c r="H36" s="61"/>
      <c r="I36" s="61"/>
      <c r="J36" s="61"/>
      <c r="K36" s="61"/>
      <c r="L36" s="61"/>
      <c r="M36" s="61"/>
      <c r="N36" s="61"/>
      <c r="O36" s="61"/>
      <c r="P36" s="61"/>
      <c r="Q36" s="61"/>
      <c r="AK36" s="15"/>
      <c r="AM36" s="15"/>
      <c r="AO36" s="15"/>
      <c r="AS36" s="15"/>
    </row>
    <row r="37" spans="1:45" ht="15" customHeight="1" x14ac:dyDescent="0.15">
      <c r="U37" s="15"/>
      <c r="AK37" s="15"/>
      <c r="AM37" s="15"/>
      <c r="AO37" s="15"/>
      <c r="AS37" s="15"/>
    </row>
    <row r="38" spans="1:45" ht="15" customHeight="1" x14ac:dyDescent="0.15">
      <c r="U38" s="15"/>
      <c r="AO38" s="15"/>
      <c r="AS38" s="15"/>
    </row>
    <row r="39" spans="1:45" ht="14.25" customHeight="1" x14ac:dyDescent="0.15">
      <c r="U39" s="15"/>
    </row>
    <row r="40" spans="1:45" ht="14.25" customHeight="1" x14ac:dyDescent="0.15">
      <c r="U40" s="15"/>
    </row>
    <row r="41" spans="1:45" ht="14.25" customHeight="1" x14ac:dyDescent="0.15"/>
    <row r="42" spans="1:45" ht="15" customHeight="1" x14ac:dyDescent="0.15"/>
    <row r="43" spans="1:45" ht="15" customHeight="1" x14ac:dyDescent="0.15"/>
    <row r="44" spans="1:45" ht="15" customHeight="1" x14ac:dyDescent="0.15"/>
    <row r="45" spans="1:45" ht="15" customHeight="1" x14ac:dyDescent="0.15"/>
    <row r="46" spans="1:45" ht="15" customHeight="1" x14ac:dyDescent="0.15"/>
    <row r="47" spans="1:45" ht="15" customHeight="1" x14ac:dyDescent="0.15"/>
    <row r="48" spans="1:45" ht="15" customHeight="1" x14ac:dyDescent="0.15"/>
    <row r="49" ht="15" customHeight="1" x14ac:dyDescent="0.15"/>
    <row r="50" ht="15" customHeight="1" x14ac:dyDescent="0.15"/>
  </sheetData>
  <mergeCells count="6">
    <mergeCell ref="A36:Q36"/>
    <mergeCell ref="C3:AM3"/>
    <mergeCell ref="AO3:AU3"/>
    <mergeCell ref="AO21:AU21"/>
    <mergeCell ref="A34:Q34"/>
    <mergeCell ref="A35:Q3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50"/>
  <sheetViews>
    <sheetView workbookViewId="0">
      <pane xSplit="1" topLeftCell="C1" activePane="topRight" state="frozen"/>
      <selection pane="topRight" activeCell="C1" sqref="C1"/>
    </sheetView>
  </sheetViews>
  <sheetFormatPr baseColWidth="10" defaultColWidth="12.83203125" defaultRowHeight="13" x14ac:dyDescent="0.15"/>
  <cols>
    <col min="1" max="1" width="67.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33203125" customWidth="1"/>
    <col min="32" max="32" width="12.83203125" hidden="1" customWidth="1"/>
    <col min="33" max="33" width="14.6640625" customWidth="1"/>
    <col min="34" max="34" width="0" hidden="1" customWidth="1"/>
    <col min="35" max="35" width="14.6640625" customWidth="1"/>
    <col min="36" max="36" width="0" hidden="1" customWidth="1"/>
    <col min="37" max="37" width="14.6640625" customWidth="1"/>
    <col min="38" max="38" width="0" hidden="1" customWidth="1"/>
    <col min="39" max="39" width="14.6640625" customWidth="1"/>
    <col min="40" max="40" width="4.1640625" customWidth="1"/>
    <col min="41" max="41" width="14.6640625" customWidth="1"/>
    <col min="42" max="42" width="0" hidden="1" customWidth="1"/>
    <col min="43" max="43" width="14.6640625" customWidth="1"/>
    <col min="44" max="44" width="0" hidden="1" customWidth="1"/>
    <col min="45" max="45" width="14.6640625" customWidth="1"/>
    <col min="46" max="46" width="12.83203125" hidden="1" customWidth="1"/>
    <col min="47" max="47" width="14.6640625" customWidth="1"/>
  </cols>
  <sheetData>
    <row r="1" spans="1:47" ht="19.25" customHeight="1" x14ac:dyDescent="0.15">
      <c r="A1" s="26" t="s">
        <v>5</v>
      </c>
    </row>
    <row r="2" spans="1:47" ht="13.25" customHeight="1" x14ac:dyDescent="0.15">
      <c r="A2" s="27" t="s">
        <v>135</v>
      </c>
    </row>
    <row r="3" spans="1:47" ht="13.25" customHeight="1" x14ac:dyDescent="0.15">
      <c r="A3" s="27" t="s">
        <v>136</v>
      </c>
      <c r="AO3" s="63" t="s">
        <v>79</v>
      </c>
      <c r="AP3" s="61"/>
      <c r="AQ3" s="61"/>
      <c r="AR3" s="61"/>
      <c r="AS3" s="61"/>
      <c r="AT3" s="61"/>
      <c r="AU3" s="61"/>
    </row>
    <row r="4" spans="1:47" ht="27.5" customHeight="1" x14ac:dyDescent="0.15">
      <c r="C4" s="34">
        <v>43738</v>
      </c>
      <c r="E4" s="34">
        <v>43830</v>
      </c>
      <c r="G4" s="34">
        <v>43920</v>
      </c>
      <c r="I4" s="34">
        <v>44012</v>
      </c>
      <c r="K4" s="34">
        <v>44104</v>
      </c>
      <c r="M4" s="34">
        <v>44196</v>
      </c>
      <c r="O4" s="34">
        <v>44286</v>
      </c>
      <c r="Q4" s="34">
        <v>44377</v>
      </c>
      <c r="S4" s="34">
        <v>44469</v>
      </c>
      <c r="U4" s="34">
        <v>44561</v>
      </c>
      <c r="W4" s="34">
        <v>44651</v>
      </c>
      <c r="Y4" s="34">
        <v>44742</v>
      </c>
      <c r="AA4" s="34">
        <v>44834</v>
      </c>
      <c r="AC4" s="34">
        <v>44926</v>
      </c>
      <c r="AE4" s="34">
        <v>45016</v>
      </c>
      <c r="AG4" s="34">
        <v>45107</v>
      </c>
      <c r="AI4" s="34">
        <v>45199</v>
      </c>
      <c r="AK4" s="34">
        <v>45291</v>
      </c>
      <c r="AM4" s="34">
        <v>45382</v>
      </c>
      <c r="AO4" s="5">
        <v>44012</v>
      </c>
      <c r="AP4" s="21"/>
      <c r="AQ4" s="5">
        <v>44377</v>
      </c>
      <c r="AR4" s="21"/>
      <c r="AS4" s="5">
        <v>44742</v>
      </c>
      <c r="AT4" s="21"/>
      <c r="AU4" s="5">
        <v>45107</v>
      </c>
    </row>
    <row r="5" spans="1:47" ht="15" customHeight="1" x14ac:dyDescent="0.15">
      <c r="A5" s="2" t="s">
        <v>137</v>
      </c>
      <c r="C5" s="24"/>
      <c r="E5" s="24"/>
      <c r="G5" s="24"/>
      <c r="I5" s="24"/>
      <c r="K5" s="24"/>
      <c r="M5" s="24"/>
      <c r="O5" s="24"/>
      <c r="Q5" s="24"/>
      <c r="S5" s="24"/>
      <c r="U5" s="24"/>
      <c r="W5" s="24"/>
      <c r="Y5" s="24"/>
      <c r="AA5" s="24"/>
      <c r="AC5" s="24"/>
      <c r="AE5" s="24"/>
      <c r="AG5" s="24"/>
      <c r="AI5" s="24"/>
      <c r="AK5" s="24"/>
      <c r="AM5" s="24"/>
      <c r="AO5" s="24"/>
      <c r="AQ5" s="24"/>
      <c r="AS5" s="24"/>
      <c r="AU5" s="24"/>
    </row>
    <row r="6" spans="1:47" ht="15" customHeight="1" x14ac:dyDescent="0.15">
      <c r="A6" s="3" t="s">
        <v>138</v>
      </c>
      <c r="C6" s="39">
        <v>800000000</v>
      </c>
      <c r="E6" s="39">
        <v>1000000000</v>
      </c>
      <c r="G6" s="39">
        <v>1000000000</v>
      </c>
      <c r="I6" s="39">
        <v>1100000000</v>
      </c>
      <c r="K6" s="39">
        <v>900000000</v>
      </c>
      <c r="M6" s="39">
        <v>1100000000</v>
      </c>
      <c r="O6" s="39">
        <v>1000000000</v>
      </c>
      <c r="Q6" s="39">
        <v>900000000</v>
      </c>
      <c r="S6" s="39">
        <v>700000000</v>
      </c>
      <c r="U6" s="39">
        <v>900000000</v>
      </c>
      <c r="W6" s="39">
        <v>1100000000</v>
      </c>
      <c r="Y6" s="39">
        <v>900000000</v>
      </c>
      <c r="AA6" s="39">
        <v>1000000000</v>
      </c>
      <c r="AC6" s="39">
        <v>2300000000</v>
      </c>
      <c r="AE6" s="39">
        <v>1900000000</v>
      </c>
      <c r="AG6" s="39">
        <v>2200000000</v>
      </c>
      <c r="AI6" s="39">
        <v>2100000000</v>
      </c>
      <c r="AK6" s="39">
        <v>2400000000</v>
      </c>
      <c r="AM6" s="39">
        <v>2100000000</v>
      </c>
      <c r="AO6" s="39">
        <v>1100000000</v>
      </c>
      <c r="AQ6" s="39">
        <v>900000000</v>
      </c>
      <c r="AS6" s="39">
        <v>900000000</v>
      </c>
      <c r="AU6" s="39">
        <v>2200000000</v>
      </c>
    </row>
    <row r="7" spans="1:47" ht="15" customHeight="1" x14ac:dyDescent="0.15">
      <c r="A7" s="3" t="s">
        <v>139</v>
      </c>
      <c r="C7" s="39">
        <v>0</v>
      </c>
      <c r="E7" s="39">
        <v>0</v>
      </c>
      <c r="G7" s="39">
        <v>0</v>
      </c>
      <c r="I7" s="39">
        <v>0</v>
      </c>
      <c r="K7" s="39">
        <v>500000000</v>
      </c>
      <c r="M7" s="39">
        <v>900000000</v>
      </c>
      <c r="O7" s="39">
        <v>1300000000</v>
      </c>
      <c r="Q7" s="39">
        <v>1200000000</v>
      </c>
      <c r="S7" s="39">
        <v>1600000000</v>
      </c>
      <c r="U7" s="39">
        <v>1600000000</v>
      </c>
      <c r="W7" s="39">
        <v>1400000000</v>
      </c>
      <c r="Y7" s="39">
        <v>1700000000</v>
      </c>
      <c r="AA7" s="39">
        <v>1700000000</v>
      </c>
      <c r="AC7" s="39">
        <v>1400000000</v>
      </c>
      <c r="AE7" s="39">
        <v>1900000000</v>
      </c>
      <c r="AG7" s="39">
        <v>2300000000</v>
      </c>
      <c r="AI7" s="39">
        <v>2500000000</v>
      </c>
      <c r="AK7" s="39">
        <v>2900000000</v>
      </c>
      <c r="AM7" s="39">
        <v>3400000000</v>
      </c>
      <c r="AO7" s="39">
        <v>0</v>
      </c>
      <c r="AQ7" s="39">
        <v>1200000000</v>
      </c>
      <c r="AS7" s="39">
        <v>1700000000</v>
      </c>
      <c r="AU7" s="39">
        <v>2300000000</v>
      </c>
    </row>
    <row r="8" spans="1:47" ht="15" customHeight="1" x14ac:dyDescent="0.15">
      <c r="A8" s="3" t="s">
        <v>140</v>
      </c>
      <c r="C8" s="39">
        <v>800000000</v>
      </c>
      <c r="E8" s="39">
        <v>1100000000</v>
      </c>
      <c r="G8" s="39">
        <v>1400000000</v>
      </c>
      <c r="I8" s="39">
        <v>1400000000</v>
      </c>
      <c r="K8" s="39">
        <v>1400000000</v>
      </c>
      <c r="M8" s="39">
        <v>1700000000</v>
      </c>
      <c r="O8" s="39">
        <v>1900000000</v>
      </c>
      <c r="Q8" s="39">
        <v>2300000000</v>
      </c>
      <c r="S8" s="39">
        <v>2400000000</v>
      </c>
      <c r="U8" s="39">
        <v>3400000000</v>
      </c>
      <c r="W8" s="39">
        <v>3400000000</v>
      </c>
      <c r="Y8" s="39">
        <v>3600000000</v>
      </c>
      <c r="AA8" s="39">
        <v>3800000000</v>
      </c>
      <c r="AC8" s="39">
        <v>4100000000</v>
      </c>
      <c r="AE8" s="39">
        <v>3800000000</v>
      </c>
      <c r="AG8" s="39">
        <v>3900000000</v>
      </c>
      <c r="AI8" s="39">
        <v>4200000000</v>
      </c>
      <c r="AK8" s="39">
        <v>4800000000</v>
      </c>
      <c r="AM8" s="39">
        <v>4400000000</v>
      </c>
      <c r="AO8" s="39">
        <v>1400000000</v>
      </c>
      <c r="AQ8" s="39">
        <v>2300000000</v>
      </c>
      <c r="AS8" s="39">
        <v>3600000000</v>
      </c>
      <c r="AU8" s="39">
        <v>3900000000</v>
      </c>
    </row>
    <row r="9" spans="1:47" ht="15" customHeight="1" x14ac:dyDescent="0.15">
      <c r="A9" s="3" t="s">
        <v>141</v>
      </c>
      <c r="C9" s="39">
        <v>0</v>
      </c>
      <c r="E9" s="39">
        <v>0</v>
      </c>
      <c r="G9" s="39">
        <v>0</v>
      </c>
      <c r="I9" s="39">
        <v>0</v>
      </c>
      <c r="K9" s="39">
        <v>0</v>
      </c>
      <c r="M9" s="39">
        <v>0</v>
      </c>
      <c r="O9" s="39">
        <v>0</v>
      </c>
      <c r="Q9" s="39">
        <v>300000000</v>
      </c>
      <c r="S9" s="39">
        <v>300000000</v>
      </c>
      <c r="U9" s="39">
        <v>500000000</v>
      </c>
      <c r="W9" s="39">
        <v>800000000</v>
      </c>
      <c r="Y9" s="39">
        <v>1000000000</v>
      </c>
      <c r="AA9" s="39">
        <v>800000000</v>
      </c>
      <c r="AC9" s="39">
        <v>600000000</v>
      </c>
      <c r="AE9" s="39">
        <v>500000000</v>
      </c>
      <c r="AG9" s="39">
        <v>400000000</v>
      </c>
      <c r="AI9" s="39">
        <v>300000000</v>
      </c>
      <c r="AK9" s="39">
        <v>600000000</v>
      </c>
      <c r="AM9" s="39">
        <v>400000000</v>
      </c>
      <c r="AO9" s="39">
        <v>0</v>
      </c>
      <c r="AQ9" s="39">
        <v>300000000</v>
      </c>
      <c r="AS9" s="39">
        <v>1000000000</v>
      </c>
      <c r="AU9" s="39">
        <v>400000000</v>
      </c>
    </row>
    <row r="10" spans="1:47" ht="15" customHeight="1" x14ac:dyDescent="0.15"/>
    <row r="11" spans="1:47" ht="15" customHeight="1" x14ac:dyDescent="0.15">
      <c r="A11" s="2" t="s">
        <v>142</v>
      </c>
      <c r="C11" s="41">
        <v>1600000000</v>
      </c>
      <c r="E11" s="41">
        <v>2200000000</v>
      </c>
      <c r="G11" s="41">
        <v>2400000000</v>
      </c>
      <c r="I11" s="41">
        <v>2500000000</v>
      </c>
      <c r="K11" s="41">
        <v>2900000000</v>
      </c>
      <c r="M11" s="41">
        <v>3700000000</v>
      </c>
      <c r="O11" s="41">
        <v>4200000000</v>
      </c>
      <c r="Q11" s="41">
        <v>4700000000</v>
      </c>
      <c r="S11" s="41">
        <v>5000000000</v>
      </c>
      <c r="U11" s="41">
        <v>6300000000</v>
      </c>
      <c r="W11" s="41">
        <v>6700000000</v>
      </c>
      <c r="Y11" s="41">
        <v>7100000000</v>
      </c>
      <c r="AA11" s="41">
        <v>7300000000</v>
      </c>
      <c r="AC11" s="41">
        <v>8400000000</v>
      </c>
      <c r="AE11" s="41">
        <v>8200000000</v>
      </c>
      <c r="AG11" s="41">
        <v>8700000000</v>
      </c>
      <c r="AI11" s="41">
        <v>9000000000</v>
      </c>
      <c r="AK11" s="41">
        <v>10600000000</v>
      </c>
      <c r="AM11" s="41">
        <v>10400000000</v>
      </c>
      <c r="AO11" s="41">
        <v>2500000000</v>
      </c>
      <c r="AQ11" s="41">
        <v>4700000000</v>
      </c>
      <c r="AS11" s="41">
        <v>7100000000</v>
      </c>
      <c r="AU11" s="41">
        <v>8700000000</v>
      </c>
    </row>
    <row r="12" spans="1:47" ht="15" customHeight="1" x14ac:dyDescent="0.15">
      <c r="C12" s="59"/>
      <c r="E12" s="59"/>
      <c r="G12" s="59"/>
      <c r="I12" s="59"/>
      <c r="K12" s="59"/>
      <c r="M12" s="59"/>
      <c r="O12" s="59"/>
      <c r="Q12" s="24"/>
      <c r="S12" s="24"/>
      <c r="U12" s="24"/>
      <c r="W12" s="24"/>
      <c r="Y12" s="24"/>
      <c r="AA12" s="24"/>
      <c r="AC12" s="24"/>
      <c r="AE12" s="24"/>
      <c r="AG12" s="24"/>
      <c r="AI12" s="24"/>
      <c r="AK12" s="24"/>
      <c r="AM12" s="24"/>
      <c r="AO12" s="24"/>
      <c r="AQ12" s="24"/>
      <c r="AS12" s="24"/>
      <c r="AU12" s="24"/>
    </row>
    <row r="13" spans="1:47" ht="15" customHeight="1" x14ac:dyDescent="0.15">
      <c r="A13" s="2" t="s">
        <v>143</v>
      </c>
      <c r="C13" s="57">
        <v>191541000</v>
      </c>
      <c r="E13" s="57">
        <v>220064000</v>
      </c>
      <c r="G13" s="57">
        <v>229477000</v>
      </c>
      <c r="I13" s="57">
        <v>220845000</v>
      </c>
      <c r="K13" s="57">
        <v>220429000</v>
      </c>
      <c r="M13" s="57">
        <v>277328000</v>
      </c>
      <c r="O13" s="57">
        <v>206647000</v>
      </c>
      <c r="Q13" s="57">
        <v>178075000</v>
      </c>
      <c r="S13" s="57">
        <v>140175000</v>
      </c>
      <c r="U13" s="57">
        <v>229651000</v>
      </c>
      <c r="W13" s="57">
        <v>157677000</v>
      </c>
      <c r="Y13" s="57">
        <v>206074000</v>
      </c>
      <c r="AA13" s="57">
        <v>175300000</v>
      </c>
      <c r="AC13" s="57">
        <v>458966000</v>
      </c>
      <c r="AE13" s="57">
        <v>472691000</v>
      </c>
      <c r="AG13" s="57">
        <v>472649000</v>
      </c>
      <c r="AI13" s="57">
        <v>441058000</v>
      </c>
      <c r="AK13" s="57">
        <v>591513000</v>
      </c>
      <c r="AM13" s="57">
        <v>607391000</v>
      </c>
      <c r="AO13" s="57">
        <v>220845000</v>
      </c>
      <c r="AQ13" s="57">
        <v>178075000</v>
      </c>
      <c r="AS13" s="57">
        <v>206074000</v>
      </c>
      <c r="AU13" s="57">
        <v>472649000</v>
      </c>
    </row>
    <row r="14" spans="1:47" ht="15" customHeight="1" x14ac:dyDescent="0.15">
      <c r="A14" s="3" t="s">
        <v>144</v>
      </c>
      <c r="C14" s="45">
        <v>0.119316175000296</v>
      </c>
      <c r="E14" s="45">
        <v>0.10208124881423</v>
      </c>
      <c r="G14" s="45">
        <v>9.7595009439382693E-2</v>
      </c>
      <c r="I14" s="45">
        <v>8.8973161606073395E-2</v>
      </c>
      <c r="K14" s="45">
        <v>7.6187938243352502E-2</v>
      </c>
      <c r="M14" s="45">
        <v>7.5494461939170601E-2</v>
      </c>
      <c r="O14" s="45">
        <v>4.94408307998477E-2</v>
      </c>
      <c r="Q14" s="45">
        <v>3.8209624554761401E-2</v>
      </c>
      <c r="S14" s="45">
        <v>2.8138905723273801E-2</v>
      </c>
      <c r="U14" s="45">
        <v>3.6295466729379403E-2</v>
      </c>
      <c r="W14" s="45">
        <v>2.360683275705E-2</v>
      </c>
      <c r="Y14" s="45">
        <v>2.88344958370804E-2</v>
      </c>
      <c r="AA14" s="45">
        <v>2.3874958954274099E-2</v>
      </c>
      <c r="AC14" s="45">
        <v>5.4536197072056702E-2</v>
      </c>
      <c r="AE14" s="45">
        <v>5.7937032454543999E-2</v>
      </c>
      <c r="AG14" s="45">
        <v>5.4201449778606699E-2</v>
      </c>
      <c r="AI14" s="45">
        <v>4.8770089898163102E-2</v>
      </c>
      <c r="AK14" s="45">
        <v>5.5609094749485201E-2</v>
      </c>
      <c r="AM14" s="45">
        <v>5.86112929633405E-2</v>
      </c>
      <c r="AO14" s="45">
        <v>8.8973161606073395E-2</v>
      </c>
      <c r="AQ14" s="45">
        <v>3.8209624554761401E-2</v>
      </c>
      <c r="AS14" s="45">
        <v>2.88344958370804E-2</v>
      </c>
      <c r="AU14" s="45">
        <v>5.4201449778606699E-2</v>
      </c>
    </row>
    <row r="15" spans="1:47" ht="15" customHeight="1" x14ac:dyDescent="0.15"/>
    <row r="16" spans="1:47" ht="15" customHeight="1" x14ac:dyDescent="0.15">
      <c r="A16" s="2" t="s">
        <v>145</v>
      </c>
      <c r="C16" s="58">
        <v>2200000000</v>
      </c>
      <c r="E16" s="58">
        <v>2500000000</v>
      </c>
      <c r="G16" s="58">
        <v>2600000000</v>
      </c>
      <c r="I16" s="58">
        <v>3300000000</v>
      </c>
      <c r="K16" s="58">
        <v>4200000000</v>
      </c>
      <c r="M16" s="58">
        <v>4700000000</v>
      </c>
      <c r="O16" s="58">
        <v>5800000000</v>
      </c>
      <c r="Q16" s="58">
        <v>6500000000</v>
      </c>
      <c r="S16" s="58">
        <v>7300000000</v>
      </c>
      <c r="U16" s="58">
        <v>8800000000</v>
      </c>
      <c r="W16" s="58">
        <v>9000000000</v>
      </c>
      <c r="Y16" s="58">
        <v>10600000000</v>
      </c>
      <c r="AA16" s="58">
        <v>11100000000</v>
      </c>
      <c r="AC16" s="58">
        <v>10500000000</v>
      </c>
      <c r="AE16" s="58">
        <v>11420000000</v>
      </c>
      <c r="AG16" s="58">
        <v>11700000000</v>
      </c>
      <c r="AI16" s="58">
        <v>13080000000</v>
      </c>
      <c r="AK16" s="58">
        <v>15500000000</v>
      </c>
      <c r="AM16" s="58">
        <v>15600000000</v>
      </c>
      <c r="AO16" s="58">
        <v>3300000000</v>
      </c>
      <c r="AQ16" s="58">
        <v>6500000000</v>
      </c>
      <c r="AS16" s="58">
        <v>10600000000</v>
      </c>
      <c r="AU16" s="58">
        <v>11700000000</v>
      </c>
    </row>
    <row r="17" spans="1:47" ht="15" customHeight="1" x14ac:dyDescent="0.15">
      <c r="A17" s="3" t="s">
        <v>146</v>
      </c>
      <c r="C17" s="45">
        <v>0.72969227272727299</v>
      </c>
      <c r="E17" s="45">
        <v>0.8623092</v>
      </c>
      <c r="G17" s="45">
        <v>0.90435346153846197</v>
      </c>
      <c r="I17" s="45">
        <v>0.75216757575757598</v>
      </c>
      <c r="K17" s="45">
        <v>0.68886357142857102</v>
      </c>
      <c r="M17" s="45">
        <v>0.78159319148936202</v>
      </c>
      <c r="O17" s="45">
        <v>0.72063500000000003</v>
      </c>
      <c r="Q17" s="45">
        <v>0.71699615385883098</v>
      </c>
      <c r="S17" s="45">
        <v>0.68240232876712303</v>
      </c>
      <c r="U17" s="45">
        <v>0.71900727272727305</v>
      </c>
      <c r="W17" s="45">
        <v>0.74214388888888905</v>
      </c>
      <c r="Y17" s="45">
        <v>0.67422518867924497</v>
      </c>
      <c r="AA17" s="45">
        <v>0.66147936936936902</v>
      </c>
      <c r="AC17" s="45">
        <v>0.80150523809523799</v>
      </c>
      <c r="AE17" s="45">
        <v>0.71442226803852904</v>
      </c>
      <c r="AG17" s="45">
        <v>0.74531863247863295</v>
      </c>
      <c r="AI17" s="45">
        <v>0.69140800542813496</v>
      </c>
      <c r="AK17" s="45">
        <v>0.68588849998008605</v>
      </c>
      <c r="AM17" s="45">
        <v>0.66356838911256599</v>
      </c>
      <c r="AO17" s="45">
        <v>0.75216757575757598</v>
      </c>
      <c r="AQ17" s="45">
        <v>0.71699615385883098</v>
      </c>
      <c r="AS17" s="45">
        <v>0.67422518867924497</v>
      </c>
      <c r="AU17" s="45">
        <v>0.74531863247863295</v>
      </c>
    </row>
    <row r="18" spans="1:47" ht="15" customHeight="1" x14ac:dyDescent="0.15"/>
    <row r="19" spans="1:47" ht="15" customHeight="1" x14ac:dyDescent="0.15">
      <c r="AK19" s="15"/>
      <c r="AM19" s="15"/>
    </row>
    <row r="20" spans="1:47" ht="15" customHeight="1" x14ac:dyDescent="0.15">
      <c r="A20" s="65" t="s">
        <v>147</v>
      </c>
      <c r="B20" s="61"/>
      <c r="C20" s="61"/>
      <c r="D20" s="61"/>
      <c r="E20" s="61"/>
      <c r="F20" s="61"/>
      <c r="G20" s="61"/>
      <c r="H20" s="61"/>
      <c r="I20" s="61"/>
      <c r="J20" s="61"/>
      <c r="K20" s="61"/>
      <c r="L20" s="61"/>
      <c r="M20" s="61"/>
      <c r="N20" s="61"/>
      <c r="O20" s="61"/>
      <c r="P20" s="61"/>
      <c r="Q20" s="61"/>
      <c r="R20" s="61"/>
      <c r="S20" s="61"/>
      <c r="T20" s="61"/>
      <c r="U20" s="61"/>
      <c r="V20" s="61"/>
      <c r="W20" s="61"/>
      <c r="AK20" s="15"/>
      <c r="AM20" s="15"/>
    </row>
    <row r="21" spans="1:47" ht="14.25" customHeight="1" x14ac:dyDescent="0.15">
      <c r="A21" s="64" t="s">
        <v>148</v>
      </c>
      <c r="B21" s="61"/>
      <c r="C21" s="61"/>
      <c r="D21" s="61"/>
      <c r="E21" s="61"/>
      <c r="F21" s="61"/>
      <c r="G21" s="61"/>
      <c r="H21" s="61"/>
      <c r="I21" s="61"/>
      <c r="J21" s="61"/>
      <c r="K21" s="61"/>
      <c r="L21" s="61"/>
      <c r="M21" s="61"/>
      <c r="N21" s="61"/>
      <c r="O21" s="61"/>
      <c r="P21" s="61"/>
      <c r="Q21" s="61"/>
      <c r="R21" s="61"/>
      <c r="S21" s="61"/>
      <c r="T21" s="61"/>
      <c r="U21" s="61"/>
      <c r="V21" s="61"/>
      <c r="W21" s="61"/>
      <c r="AK21" s="15"/>
      <c r="AM21" s="15"/>
    </row>
    <row r="22" spans="1:47" ht="14.25" customHeight="1" x14ac:dyDescent="0.15">
      <c r="A22" s="64" t="s">
        <v>149</v>
      </c>
      <c r="B22" s="61"/>
      <c r="C22" s="61"/>
      <c r="D22" s="61"/>
      <c r="E22" s="61"/>
      <c r="F22" s="61"/>
      <c r="G22" s="61"/>
      <c r="H22" s="61"/>
      <c r="I22" s="61"/>
      <c r="J22" s="61"/>
      <c r="K22" s="61"/>
      <c r="L22" s="61"/>
      <c r="M22" s="61"/>
      <c r="N22" s="61"/>
      <c r="O22" s="61"/>
      <c r="P22" s="61"/>
      <c r="Q22" s="61"/>
      <c r="R22" s="61"/>
      <c r="S22" s="61"/>
      <c r="T22" s="61"/>
      <c r="U22" s="61"/>
      <c r="V22" s="61"/>
      <c r="W22" s="61"/>
      <c r="AK22" s="15"/>
      <c r="AM22" s="15"/>
    </row>
    <row r="23" spans="1:47" ht="14.25" customHeight="1" x14ac:dyDescent="0.15">
      <c r="A23" s="64" t="s">
        <v>150</v>
      </c>
      <c r="B23" s="61"/>
      <c r="C23" s="61"/>
      <c r="D23" s="61"/>
      <c r="E23" s="61"/>
      <c r="F23" s="61"/>
      <c r="G23" s="61"/>
      <c r="H23" s="61"/>
      <c r="I23" s="61"/>
      <c r="J23" s="61"/>
      <c r="K23" s="61"/>
      <c r="L23" s="61"/>
      <c r="M23" s="61"/>
      <c r="N23" s="61"/>
      <c r="O23" s="61"/>
      <c r="P23" s="61"/>
      <c r="Q23" s="61"/>
      <c r="R23" s="61"/>
      <c r="S23" s="61"/>
      <c r="T23" s="61"/>
      <c r="U23" s="61"/>
      <c r="V23" s="61"/>
      <c r="W23" s="61"/>
      <c r="AK23" s="15"/>
      <c r="AM23" s="15"/>
    </row>
    <row r="24" spans="1:47" ht="14.25" customHeight="1" x14ac:dyDescent="0.15">
      <c r="A24" s="64" t="s">
        <v>151</v>
      </c>
      <c r="B24" s="61"/>
      <c r="C24" s="61"/>
      <c r="D24" s="61"/>
      <c r="E24" s="61"/>
      <c r="F24" s="61"/>
      <c r="G24" s="61"/>
      <c r="H24" s="61"/>
      <c r="I24" s="61"/>
      <c r="J24" s="61"/>
      <c r="K24" s="61"/>
      <c r="L24" s="61"/>
      <c r="M24" s="61"/>
      <c r="N24" s="61"/>
      <c r="O24" s="61"/>
      <c r="P24" s="61"/>
      <c r="Q24" s="61"/>
      <c r="R24" s="61"/>
      <c r="S24" s="61"/>
      <c r="T24" s="61"/>
      <c r="U24" s="61"/>
      <c r="V24" s="61"/>
      <c r="W24" s="61"/>
      <c r="AK24" s="15"/>
      <c r="AM24" s="15"/>
    </row>
    <row r="25" spans="1:47" ht="14.25" customHeight="1" x14ac:dyDescent="0.15">
      <c r="A25" s="64" t="s">
        <v>152</v>
      </c>
      <c r="B25" s="61"/>
      <c r="C25" s="61"/>
      <c r="D25" s="61"/>
      <c r="E25" s="61"/>
      <c r="F25" s="61"/>
      <c r="G25" s="61"/>
      <c r="H25" s="61"/>
      <c r="I25" s="61"/>
      <c r="J25" s="61"/>
      <c r="K25" s="61"/>
      <c r="L25" s="61"/>
      <c r="M25" s="61"/>
      <c r="N25" s="61"/>
      <c r="O25" s="61"/>
      <c r="P25" s="61"/>
      <c r="Q25" s="61"/>
      <c r="R25" s="61"/>
      <c r="S25" s="61"/>
      <c r="T25" s="61"/>
      <c r="U25" s="61"/>
      <c r="V25" s="61"/>
      <c r="W25" s="61"/>
      <c r="AK25" s="15"/>
      <c r="AM25" s="15"/>
    </row>
    <row r="26" spans="1:47" ht="15" customHeight="1" x14ac:dyDescent="0.15">
      <c r="AK26" s="15"/>
      <c r="AM26" s="15"/>
    </row>
    <row r="27" spans="1:47" ht="15" customHeight="1" x14ac:dyDescent="0.15">
      <c r="AK27" s="15"/>
      <c r="AM27" s="15"/>
    </row>
    <row r="28" spans="1:47" ht="15" customHeight="1" x14ac:dyDescent="0.15"/>
    <row r="29" spans="1:47" ht="15" customHeight="1" x14ac:dyDescent="0.15"/>
    <row r="30" spans="1:47" ht="15" customHeight="1" x14ac:dyDescent="0.15"/>
    <row r="31" spans="1:47" ht="15" customHeight="1" x14ac:dyDescent="0.15"/>
    <row r="32" spans="1:47"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7">
    <mergeCell ref="A20:W20"/>
    <mergeCell ref="AO3:AU3"/>
    <mergeCell ref="A25:W25"/>
    <mergeCell ref="A24:W24"/>
    <mergeCell ref="A23:W23"/>
    <mergeCell ref="A22:W22"/>
    <mergeCell ref="A21:W2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50"/>
  <sheetViews>
    <sheetView workbookViewId="0">
      <pane xSplit="1" topLeftCell="C1" activePane="topRight" state="frozen"/>
      <selection pane="topRight" activeCell="A2" sqref="A2"/>
    </sheetView>
  </sheetViews>
  <sheetFormatPr baseColWidth="10" defaultColWidth="12.83203125" defaultRowHeight="13" x14ac:dyDescent="0.15"/>
  <cols>
    <col min="1" max="1" width="67.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12.83203125"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6640625" customWidth="1"/>
    <col min="32" max="32" width="4.1640625" customWidth="1"/>
    <col min="33" max="33" width="14.6640625" customWidth="1"/>
    <col min="34" max="34" width="0" hidden="1" customWidth="1"/>
    <col min="35" max="35" width="14.5" customWidth="1"/>
    <col min="36" max="36" width="12.83203125" hidden="1" customWidth="1"/>
    <col min="37" max="37" width="14.6640625" customWidth="1"/>
    <col min="38" max="39" width="14" customWidth="1"/>
  </cols>
  <sheetData>
    <row r="1" spans="1:37" ht="13.25" customHeight="1" x14ac:dyDescent="0.15">
      <c r="A1" s="26" t="s">
        <v>5</v>
      </c>
    </row>
    <row r="2" spans="1:37" ht="13.25" customHeight="1" x14ac:dyDescent="0.15">
      <c r="A2" s="27" t="s">
        <v>153</v>
      </c>
    </row>
    <row r="3" spans="1:37" ht="13.25" customHeight="1" x14ac:dyDescent="0.15">
      <c r="A3" s="27" t="s">
        <v>78</v>
      </c>
      <c r="C3" s="63" t="s">
        <v>8</v>
      </c>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G3" s="63" t="s">
        <v>9</v>
      </c>
      <c r="AH3" s="61"/>
      <c r="AI3" s="61"/>
      <c r="AJ3" s="61"/>
      <c r="AK3" s="61"/>
    </row>
    <row r="4" spans="1:37" ht="13.25" customHeight="1" x14ac:dyDescent="0.15">
      <c r="C4" s="4">
        <v>44104</v>
      </c>
      <c r="D4" s="23"/>
      <c r="E4" s="4">
        <v>44196</v>
      </c>
      <c r="F4" s="23"/>
      <c r="G4" s="4">
        <v>44286</v>
      </c>
      <c r="H4" s="23"/>
      <c r="I4" s="4">
        <v>44377</v>
      </c>
      <c r="J4" s="23"/>
      <c r="K4" s="4">
        <v>44469</v>
      </c>
      <c r="L4" s="23"/>
      <c r="M4" s="4">
        <v>44561</v>
      </c>
      <c r="N4" s="23"/>
      <c r="O4" s="4">
        <v>44651</v>
      </c>
      <c r="P4" s="23"/>
      <c r="Q4" s="4">
        <v>44742</v>
      </c>
      <c r="R4" s="23"/>
      <c r="S4" s="4">
        <v>44834</v>
      </c>
      <c r="T4" s="23"/>
      <c r="U4" s="4">
        <v>44926</v>
      </c>
      <c r="V4" s="23"/>
      <c r="W4" s="4">
        <v>45016</v>
      </c>
      <c r="X4" s="23"/>
      <c r="Y4" s="4">
        <v>45107</v>
      </c>
      <c r="Z4" s="23"/>
      <c r="AA4" s="4">
        <v>45199</v>
      </c>
      <c r="AB4" s="23"/>
      <c r="AC4" s="4">
        <v>45291</v>
      </c>
      <c r="AD4" s="23"/>
      <c r="AE4" s="4">
        <v>45382</v>
      </c>
      <c r="AG4" s="5">
        <v>44377</v>
      </c>
      <c r="AH4" s="21"/>
      <c r="AI4" s="5">
        <v>44742</v>
      </c>
      <c r="AJ4" s="21"/>
      <c r="AK4" s="5">
        <v>45107</v>
      </c>
    </row>
    <row r="5" spans="1:37" ht="15" customHeight="1" x14ac:dyDescent="0.15">
      <c r="A5" s="2" t="s">
        <v>154</v>
      </c>
      <c r="C5" s="24"/>
      <c r="E5" s="24"/>
      <c r="G5" s="24"/>
      <c r="I5" s="24"/>
      <c r="K5" s="24"/>
      <c r="M5" s="24"/>
      <c r="O5" s="24"/>
      <c r="Q5" s="24"/>
      <c r="S5" s="24"/>
      <c r="U5" s="24"/>
      <c r="W5" s="24"/>
      <c r="Y5" s="24"/>
      <c r="AA5" s="24"/>
      <c r="AC5" s="24"/>
      <c r="AE5" s="24"/>
      <c r="AG5" s="24"/>
      <c r="AI5" s="24"/>
      <c r="AK5" s="24"/>
    </row>
    <row r="6" spans="1:37" ht="15" customHeight="1" x14ac:dyDescent="0.15">
      <c r="A6" s="3" t="s">
        <v>155</v>
      </c>
      <c r="C6" s="8">
        <v>6203000</v>
      </c>
      <c r="E6" s="8">
        <v>6521000</v>
      </c>
      <c r="G6" s="8">
        <v>141188000</v>
      </c>
      <c r="I6" s="8">
        <v>65139000</v>
      </c>
      <c r="K6" s="8">
        <v>50923000</v>
      </c>
      <c r="M6" s="8">
        <v>46271000</v>
      </c>
      <c r="O6" s="8">
        <v>69415000</v>
      </c>
      <c r="Q6" s="8">
        <v>83688000</v>
      </c>
      <c r="S6" s="8">
        <v>92327000</v>
      </c>
      <c r="U6" s="8">
        <v>94294000</v>
      </c>
      <c r="W6" s="8">
        <v>86534000</v>
      </c>
      <c r="Y6" s="8">
        <v>83689000</v>
      </c>
      <c r="AA6" s="8">
        <v>92797000</v>
      </c>
      <c r="AC6" s="8">
        <v>70664000</v>
      </c>
      <c r="AE6" s="8">
        <v>63775000</v>
      </c>
      <c r="AG6" s="8">
        <v>219051000</v>
      </c>
      <c r="AI6" s="8">
        <v>250297000</v>
      </c>
      <c r="AK6" s="8">
        <v>356844000</v>
      </c>
    </row>
    <row r="7" spans="1:37" ht="15" customHeight="1" x14ac:dyDescent="0.15">
      <c r="A7" s="3" t="s">
        <v>156</v>
      </c>
      <c r="C7" s="9">
        <v>0</v>
      </c>
      <c r="E7" s="9">
        <v>0</v>
      </c>
      <c r="G7" s="9">
        <v>61101000</v>
      </c>
      <c r="I7" s="9">
        <v>41807000</v>
      </c>
      <c r="K7" s="9">
        <v>42266000</v>
      </c>
      <c r="M7" s="9">
        <v>42266000</v>
      </c>
      <c r="O7" s="9">
        <v>28972000</v>
      </c>
      <c r="Q7" s="9">
        <v>27182000</v>
      </c>
      <c r="S7" s="9">
        <v>27481000</v>
      </c>
      <c r="U7" s="9">
        <v>27481000</v>
      </c>
      <c r="W7" s="9">
        <v>20255000</v>
      </c>
      <c r="Y7" s="9">
        <v>19648000</v>
      </c>
      <c r="AA7" s="9">
        <v>19562000</v>
      </c>
      <c r="AC7" s="9">
        <v>19500000</v>
      </c>
      <c r="AE7" s="9">
        <v>13300000</v>
      </c>
      <c r="AG7" s="9">
        <v>102908000</v>
      </c>
      <c r="AI7" s="9">
        <v>140686000</v>
      </c>
      <c r="AK7" s="9">
        <v>94865000</v>
      </c>
    </row>
    <row r="8" spans="1:37" ht="15" customHeight="1" x14ac:dyDescent="0.15">
      <c r="A8" s="2" t="s">
        <v>157</v>
      </c>
      <c r="C8" s="30">
        <f>SUM(C6:C7)</f>
        <v>6203000</v>
      </c>
      <c r="E8" s="30">
        <f>SUM(E6:E7)</f>
        <v>6521000</v>
      </c>
      <c r="G8" s="30">
        <f>SUM(G6:G7)</f>
        <v>202289000</v>
      </c>
      <c r="I8" s="30">
        <f>SUM(I6:I7)</f>
        <v>106946000</v>
      </c>
      <c r="K8" s="30">
        <f>SUM(K6:K7)</f>
        <v>93189000</v>
      </c>
      <c r="M8" s="30">
        <f>SUM(M6:M7)</f>
        <v>88537000</v>
      </c>
      <c r="O8" s="30">
        <f>SUM(O6:O7)</f>
        <v>98387000</v>
      </c>
      <c r="Q8" s="30">
        <f>SUM(Q6:Q7)</f>
        <v>110870000</v>
      </c>
      <c r="S8" s="30">
        <f>SUM(S6:S7)</f>
        <v>119808000</v>
      </c>
      <c r="U8" s="30">
        <f>SUM(U6:U7)</f>
        <v>121775000</v>
      </c>
      <c r="W8" s="30">
        <f>SUM(W6:W7)</f>
        <v>106789000</v>
      </c>
      <c r="Y8" s="30">
        <f>SUM(Y6:Y7)</f>
        <v>103337000</v>
      </c>
      <c r="AA8" s="30">
        <f>SUM(AA6:AA7)</f>
        <v>112359000</v>
      </c>
      <c r="AC8" s="30">
        <f>SUM(AC6:AC7)</f>
        <v>90164000</v>
      </c>
      <c r="AE8" s="30">
        <f>SUM(AE6:AE7)</f>
        <v>77075000</v>
      </c>
      <c r="AG8" s="30">
        <f>SUM(AG6:AG7)</f>
        <v>321959000</v>
      </c>
      <c r="AI8" s="30">
        <f>SUM(AI6:AI7)</f>
        <v>390983000</v>
      </c>
      <c r="AK8" s="30">
        <f>SUM(AK6:AK7)</f>
        <v>451709000</v>
      </c>
    </row>
    <row r="9" spans="1:37" ht="15" customHeight="1" x14ac:dyDescent="0.15">
      <c r="A9" s="3" t="s">
        <v>158</v>
      </c>
      <c r="C9" s="12">
        <v>14261000</v>
      </c>
      <c r="E9" s="12">
        <v>17039000</v>
      </c>
      <c r="G9" s="12">
        <v>16668000</v>
      </c>
      <c r="I9" s="12">
        <v>16853000</v>
      </c>
      <c r="K9" s="12">
        <v>17038521.82</v>
      </c>
      <c r="M9" s="12">
        <v>17038521.82</v>
      </c>
      <c r="O9" s="12">
        <v>16668119.17</v>
      </c>
      <c r="Q9" s="12">
        <v>11546122.23</v>
      </c>
      <c r="S9" s="12">
        <v>9034000</v>
      </c>
      <c r="U9" s="12">
        <v>9034000</v>
      </c>
      <c r="W9" s="12">
        <v>8838000</v>
      </c>
      <c r="Y9" s="12">
        <v>8936000</v>
      </c>
      <c r="AA9" s="12">
        <v>9034000</v>
      </c>
      <c r="AC9" s="12">
        <v>9034000</v>
      </c>
      <c r="AE9" s="12">
        <v>8936024.7200000007</v>
      </c>
      <c r="AG9" s="12">
        <v>64821000</v>
      </c>
      <c r="AI9" s="12">
        <v>62291285.039999999</v>
      </c>
      <c r="AK9" s="12">
        <v>35842296.979999997</v>
      </c>
    </row>
    <row r="10" spans="1:37" ht="15" customHeight="1" x14ac:dyDescent="0.15">
      <c r="A10" s="3" t="s">
        <v>159</v>
      </c>
      <c r="C10" s="12">
        <v>0</v>
      </c>
      <c r="E10" s="12">
        <v>0</v>
      </c>
      <c r="G10" s="12">
        <v>0</v>
      </c>
      <c r="I10" s="12">
        <v>0</v>
      </c>
      <c r="K10" s="12">
        <v>0</v>
      </c>
      <c r="M10" s="12">
        <v>5800000</v>
      </c>
      <c r="O10" s="12">
        <v>10201782.689999999</v>
      </c>
      <c r="Q10" s="12">
        <v>10315135.83</v>
      </c>
      <c r="S10" s="12">
        <v>10400000</v>
      </c>
      <c r="U10" s="12">
        <v>10500000</v>
      </c>
      <c r="W10" s="12">
        <v>10200000</v>
      </c>
      <c r="Y10" s="12">
        <v>10300000</v>
      </c>
      <c r="AA10" s="12">
        <v>10429000</v>
      </c>
      <c r="AC10" s="12">
        <v>10400000</v>
      </c>
      <c r="AE10" s="12">
        <v>6900000</v>
      </c>
      <c r="AG10" s="12">
        <v>0</v>
      </c>
      <c r="AI10" s="12">
        <v>26316918.52</v>
      </c>
      <c r="AK10" s="12">
        <v>41400000</v>
      </c>
    </row>
    <row r="11" spans="1:37" ht="15" customHeight="1" x14ac:dyDescent="0.15">
      <c r="A11" s="3" t="s">
        <v>160</v>
      </c>
      <c r="C11" s="9">
        <v>0</v>
      </c>
      <c r="E11" s="9">
        <v>0</v>
      </c>
      <c r="G11" s="9">
        <v>0</v>
      </c>
      <c r="I11" s="9">
        <v>0</v>
      </c>
      <c r="K11" s="9">
        <v>0</v>
      </c>
      <c r="M11" s="9">
        <v>64900000</v>
      </c>
      <c r="O11" s="9">
        <v>92169107.260000005</v>
      </c>
      <c r="Q11" s="9">
        <v>97656096.950000003</v>
      </c>
      <c r="S11" s="9">
        <v>108700000</v>
      </c>
      <c r="U11" s="9">
        <v>128100000</v>
      </c>
      <c r="W11" s="9">
        <v>93900000</v>
      </c>
      <c r="Y11" s="9">
        <v>91200000</v>
      </c>
      <c r="AA11" s="9">
        <v>95910000</v>
      </c>
      <c r="AC11" s="9">
        <v>114700000</v>
      </c>
      <c r="AE11" s="9">
        <v>96000000</v>
      </c>
      <c r="AG11" s="9">
        <v>0</v>
      </c>
      <c r="AI11" s="9">
        <v>254725204.21000001</v>
      </c>
      <c r="AK11" s="9">
        <v>421900000</v>
      </c>
    </row>
    <row r="12" spans="1:37" ht="15" customHeight="1" x14ac:dyDescent="0.15">
      <c r="A12" s="2" t="s">
        <v>161</v>
      </c>
      <c r="C12" s="28">
        <f>SUM(C8:C11)</f>
        <v>20464000</v>
      </c>
      <c r="E12" s="28">
        <f>SUM(E8:E11)</f>
        <v>23560000</v>
      </c>
      <c r="G12" s="28">
        <f>SUM(G8:G11)</f>
        <v>218957000</v>
      </c>
      <c r="I12" s="28">
        <f>SUM(I8:I11)</f>
        <v>123799000</v>
      </c>
      <c r="K12" s="28">
        <f>SUM(K8:K11)</f>
        <v>110227521.81999999</v>
      </c>
      <c r="M12" s="28">
        <f>SUM(M8:M11)</f>
        <v>176275521.81999999</v>
      </c>
      <c r="O12" s="28">
        <f>SUM(O8:O11)</f>
        <v>217426009.12</v>
      </c>
      <c r="Q12" s="28">
        <f>SUM(Q8:Q11)</f>
        <v>230387355.00999999</v>
      </c>
      <c r="S12" s="28">
        <f>SUM(S8:S11)</f>
        <v>247942000</v>
      </c>
      <c r="U12" s="28">
        <f>SUM(U8:U11)</f>
        <v>269409000</v>
      </c>
      <c r="W12" s="28">
        <f>SUM(W8:W11)</f>
        <v>219727000</v>
      </c>
      <c r="Y12" s="28">
        <f>SUM(Y8:Y11)</f>
        <v>213773000</v>
      </c>
      <c r="AA12" s="28">
        <f>SUM(AA8:AA11)</f>
        <v>227732000</v>
      </c>
      <c r="AC12" s="28">
        <f>SUM(AC8:AC11)</f>
        <v>224298000</v>
      </c>
      <c r="AE12" s="28">
        <f>SUM(AE8:AE11)</f>
        <v>188911024.72</v>
      </c>
      <c r="AG12" s="28">
        <f>SUM(AG8:AG11)</f>
        <v>386780000</v>
      </c>
      <c r="AI12" s="28">
        <f>SUM(AI8:AI11)</f>
        <v>734316407.76999998</v>
      </c>
      <c r="AK12" s="28">
        <f>SUM(AK8:AK11)</f>
        <v>950851296.98000002</v>
      </c>
    </row>
    <row r="13" spans="1:37" ht="15" customHeight="1" x14ac:dyDescent="0.15">
      <c r="C13" s="59"/>
      <c r="E13" s="59"/>
      <c r="G13" s="59"/>
      <c r="I13" s="24"/>
      <c r="K13" s="24"/>
      <c r="M13" s="24"/>
      <c r="O13" s="24"/>
      <c r="Q13" s="24"/>
      <c r="S13" s="24"/>
      <c r="U13" s="24"/>
      <c r="W13" s="24"/>
      <c r="Y13" s="24"/>
      <c r="AA13" s="24"/>
      <c r="AC13" s="24"/>
      <c r="AE13" s="24"/>
      <c r="AG13" s="24"/>
      <c r="AI13" s="24"/>
      <c r="AK13" s="24"/>
    </row>
    <row r="14" spans="1:37" ht="14.25" customHeight="1" x14ac:dyDescent="0.15">
      <c r="A14" s="6" t="s">
        <v>162</v>
      </c>
    </row>
    <row r="15" spans="1:37" ht="14.25" customHeight="1" x14ac:dyDescent="0.15">
      <c r="A15" s="3" t="s">
        <v>163</v>
      </c>
    </row>
    <row r="16" spans="1:37" ht="14.25" customHeight="1" x14ac:dyDescent="0.15">
      <c r="A16" s="64" t="s">
        <v>164</v>
      </c>
      <c r="B16" s="61"/>
      <c r="C16" s="61"/>
      <c r="D16" s="61"/>
      <c r="E16" s="61"/>
    </row>
    <row r="17" ht="14.25" customHeight="1" x14ac:dyDescent="0.15"/>
    <row r="18" ht="14.25" customHeight="1" x14ac:dyDescent="0.15"/>
    <row r="19" ht="14.25" customHeight="1" x14ac:dyDescent="0.15"/>
    <row r="20" ht="14.25" customHeight="1" x14ac:dyDescent="0.15"/>
    <row r="21" ht="14.2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3">
    <mergeCell ref="A16:E16"/>
    <mergeCell ref="C3:AE3"/>
    <mergeCell ref="AG3:AK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Josh Womack</cp:lastModifiedBy>
  <cp:revision>2</cp:revision>
  <dcterms:created xsi:type="dcterms:W3CDTF">2024-05-07T22:48:01Z</dcterms:created>
  <dcterms:modified xsi:type="dcterms:W3CDTF">2024-05-07T22:52:15Z</dcterms:modified>
</cp:coreProperties>
</file>