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showInkAnnotation="0" autoCompressPictures="0" defaultThemeVersion="202300"/>
  <mc:AlternateContent xmlns:mc="http://schemas.openxmlformats.org/markup-compatibility/2006">
    <mc:Choice Requires="x15">
      <x15ac:absPath xmlns:x15ac="http://schemas.microsoft.com/office/spreadsheetml/2010/11/ac" url="G:\Shared drives\Investor Relations\Earnings\3FQ25\Final docs\"/>
    </mc:Choice>
  </mc:AlternateContent>
  <xr:revisionPtr revIDLastSave="0" documentId="8_{523E297B-D4A0-4C12-9C99-60C3582A31AB}" xr6:coauthVersionLast="47" xr6:coauthVersionMax="47" xr10:uidLastSave="{00000000-0000-0000-0000-000000000000}"/>
  <bookViews>
    <workbookView xWindow="-110" yWindow="-110" windowWidth="24220" windowHeight="15500" tabRatio="500" xr2:uid="{00000000-000D-0000-FFFF-FFFF00000000}"/>
  </bookViews>
  <sheets>
    <sheet name="Selected Unaudited Financials" sheetId="1" r:id="rId1"/>
    <sheet name="GAAP IS" sheetId="2" r:id="rId2"/>
    <sheet name="Non-GAAP Items" sheetId="3" r:id="rId3"/>
    <sheet name="Balance Sheet" sheetId="4" r:id="rId4"/>
    <sheet name="Operating Metrics" sheetId="5" r:id="rId5"/>
    <sheet name="Portfolio Metrics" sheetId="6" r:id="rId6"/>
    <sheet name="Share-Based Payment Expense" sheetId="7" r:id="rId7"/>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3" i="2" l="1"/>
  <c r="Y17" i="3"/>
  <c r="Y24" i="3"/>
  <c r="Z8" i="7"/>
  <c r="Z12" i="7"/>
  <c r="Y8" i="7"/>
  <c r="Y12" i="7"/>
  <c r="X8" i="7"/>
  <c r="X12" i="7"/>
  <c r="W8" i="7"/>
  <c r="W12" i="7"/>
  <c r="U8" i="7"/>
  <c r="U12" i="7"/>
  <c r="T8" i="7"/>
  <c r="T12" i="7"/>
  <c r="S8" i="7"/>
  <c r="S12" i="7"/>
  <c r="R8" i="7"/>
  <c r="R12" i="7"/>
  <c r="Q8" i="7"/>
  <c r="Q12" i="7"/>
  <c r="P8" i="7"/>
  <c r="P12" i="7"/>
  <c r="O8" i="7"/>
  <c r="O12" i="7"/>
  <c r="N8" i="7"/>
  <c r="N12" i="7"/>
  <c r="M8" i="7"/>
  <c r="M12" i="7"/>
  <c r="L8" i="7"/>
  <c r="L12" i="7"/>
  <c r="K8" i="7"/>
  <c r="K12" i="7"/>
  <c r="J8" i="7"/>
  <c r="J12" i="7"/>
  <c r="I8" i="7"/>
  <c r="I12" i="7"/>
  <c r="H8" i="7"/>
  <c r="H12" i="7"/>
  <c r="G8" i="7"/>
  <c r="G12" i="7"/>
  <c r="F8" i="7"/>
  <c r="F12" i="7"/>
  <c r="E8" i="7"/>
  <c r="E12" i="7"/>
  <c r="D8" i="7"/>
  <c r="D12" i="7"/>
  <c r="C8" i="7"/>
  <c r="C12" i="7"/>
  <c r="AE29" i="4"/>
  <c r="AE38" i="4"/>
  <c r="AE39" i="4"/>
  <c r="AD29" i="4"/>
  <c r="AD38" i="4"/>
  <c r="AD39" i="4"/>
  <c r="AC29" i="4"/>
  <c r="AC38" i="4"/>
  <c r="AC39" i="4"/>
  <c r="AB29" i="4"/>
  <c r="AB38" i="4"/>
  <c r="AB39" i="4"/>
  <c r="AA29" i="4"/>
  <c r="AA38" i="4"/>
  <c r="AA39" i="4"/>
  <c r="X29" i="4"/>
  <c r="X38" i="4"/>
  <c r="X39" i="4"/>
  <c r="W29" i="4"/>
  <c r="W38" i="4"/>
  <c r="W39" i="4"/>
  <c r="V29" i="4"/>
  <c r="V38" i="4"/>
  <c r="V39" i="4"/>
  <c r="U29" i="4"/>
  <c r="U38" i="4"/>
  <c r="U39" i="4"/>
  <c r="T29" i="4"/>
  <c r="T38" i="4"/>
  <c r="T39" i="4"/>
  <c r="S29" i="4"/>
  <c r="S38" i="4"/>
  <c r="S39" i="4"/>
  <c r="R29" i="4"/>
  <c r="R38" i="4"/>
  <c r="R39" i="4"/>
  <c r="Q29" i="4"/>
  <c r="Q38" i="4"/>
  <c r="Q39" i="4"/>
  <c r="P29" i="4"/>
  <c r="P38" i="4"/>
  <c r="P39" i="4"/>
  <c r="O29" i="4"/>
  <c r="O38" i="4"/>
  <c r="O39" i="4"/>
  <c r="N29" i="4"/>
  <c r="N38" i="4"/>
  <c r="N39" i="4"/>
  <c r="M29" i="4"/>
  <c r="M38" i="4"/>
  <c r="M39" i="4"/>
  <c r="L38" i="4"/>
  <c r="L39" i="4"/>
  <c r="K29" i="4"/>
  <c r="K38" i="4"/>
  <c r="K39" i="4"/>
  <c r="J29" i="4"/>
  <c r="J38" i="4"/>
  <c r="J39" i="4"/>
  <c r="I29" i="4"/>
  <c r="I38" i="4"/>
  <c r="I39" i="4"/>
  <c r="H29" i="4"/>
  <c r="H38" i="4"/>
  <c r="H39" i="4"/>
  <c r="G29" i="4"/>
  <c r="G38" i="4"/>
  <c r="G39" i="4"/>
  <c r="F29" i="4"/>
  <c r="F38" i="4"/>
  <c r="F39" i="4"/>
  <c r="E29" i="4"/>
  <c r="E38" i="4"/>
  <c r="E39" i="4"/>
  <c r="D29" i="4"/>
  <c r="D38" i="4"/>
  <c r="D39" i="4"/>
  <c r="C29" i="4"/>
  <c r="C38" i="4"/>
  <c r="C39" i="4"/>
  <c r="Y38" i="4"/>
  <c r="Y29" i="4"/>
  <c r="AE12" i="4"/>
  <c r="AE19" i="4"/>
  <c r="AD12" i="4"/>
  <c r="AD19" i="4"/>
  <c r="AC12" i="4"/>
  <c r="AC19" i="4"/>
  <c r="AB12" i="4"/>
  <c r="AB19" i="4"/>
  <c r="AA12" i="4"/>
  <c r="AA19" i="4"/>
  <c r="Y12" i="4"/>
  <c r="Y19" i="4"/>
  <c r="X12" i="4"/>
  <c r="X19" i="4"/>
  <c r="W12" i="4"/>
  <c r="W19" i="4"/>
  <c r="V12" i="4"/>
  <c r="V19" i="4"/>
  <c r="U12" i="4"/>
  <c r="U19" i="4"/>
  <c r="T12" i="4"/>
  <c r="T19" i="4"/>
  <c r="S12" i="4"/>
  <c r="S19" i="4"/>
  <c r="R12" i="4"/>
  <c r="R19" i="4"/>
  <c r="Q12" i="4"/>
  <c r="Q19" i="4"/>
  <c r="P12" i="4"/>
  <c r="P19" i="4"/>
  <c r="O12" i="4"/>
  <c r="O19" i="4"/>
  <c r="N12" i="4"/>
  <c r="N19" i="4"/>
  <c r="M12" i="4"/>
  <c r="M19" i="4"/>
  <c r="L12" i="4"/>
  <c r="L19" i="4"/>
  <c r="K12" i="4"/>
  <c r="K19" i="4"/>
  <c r="J12" i="4"/>
  <c r="J19" i="4"/>
  <c r="I12" i="4"/>
  <c r="I19" i="4"/>
  <c r="H12" i="4"/>
  <c r="H19" i="4"/>
  <c r="G12" i="4"/>
  <c r="G19" i="4"/>
  <c r="F12" i="4"/>
  <c r="F19" i="4"/>
  <c r="E12" i="4"/>
  <c r="E19" i="4"/>
  <c r="D12" i="4"/>
  <c r="D19" i="4"/>
  <c r="C12" i="4"/>
  <c r="C19" i="4"/>
  <c r="AD53" i="3"/>
  <c r="AD59" i="3"/>
  <c r="AC53" i="3"/>
  <c r="AC59" i="3"/>
  <c r="AB53" i="3"/>
  <c r="AB59" i="3"/>
  <c r="AA53" i="3"/>
  <c r="AA59" i="3"/>
  <c r="R53" i="3"/>
  <c r="R59" i="3"/>
  <c r="Q53" i="3"/>
  <c r="Q59" i="3"/>
  <c r="P53" i="3"/>
  <c r="P59" i="3"/>
  <c r="O53" i="3"/>
  <c r="O59" i="3"/>
  <c r="N53" i="3"/>
  <c r="N59" i="3"/>
  <c r="M53" i="3"/>
  <c r="M59" i="3"/>
  <c r="L53" i="3"/>
  <c r="L59" i="3"/>
  <c r="K53" i="3"/>
  <c r="K59" i="3"/>
  <c r="J53" i="3"/>
  <c r="J59" i="3"/>
  <c r="I53" i="3"/>
  <c r="I59" i="3"/>
  <c r="H53" i="3"/>
  <c r="H59" i="3"/>
  <c r="G53" i="3"/>
  <c r="G59" i="3"/>
  <c r="F53" i="3"/>
  <c r="F59" i="3"/>
  <c r="E53" i="3"/>
  <c r="E59" i="3"/>
  <c r="D53" i="3"/>
  <c r="D59" i="3"/>
  <c r="C53" i="3"/>
  <c r="C59" i="3"/>
  <c r="AE47" i="3"/>
  <c r="AE51" i="3"/>
  <c r="AD47" i="3"/>
  <c r="AD51" i="3"/>
  <c r="AC47" i="3"/>
  <c r="AC51" i="3"/>
  <c r="AB47" i="3"/>
  <c r="AB51" i="3"/>
  <c r="AA47" i="3"/>
  <c r="AA51" i="3"/>
  <c r="Y47" i="3"/>
  <c r="Y51" i="3"/>
  <c r="X47" i="3"/>
  <c r="X51" i="3"/>
  <c r="W47" i="3"/>
  <c r="W51" i="3"/>
  <c r="V47" i="3"/>
  <c r="V51" i="3"/>
  <c r="U47" i="3"/>
  <c r="U51" i="3"/>
  <c r="T47" i="3"/>
  <c r="T51" i="3"/>
  <c r="S47" i="3"/>
  <c r="S51" i="3"/>
  <c r="R47" i="3"/>
  <c r="R51" i="3"/>
  <c r="Q47" i="3"/>
  <c r="Q51" i="3"/>
  <c r="P47" i="3"/>
  <c r="P51" i="3"/>
  <c r="O47" i="3"/>
  <c r="O51" i="3"/>
  <c r="N47" i="3"/>
  <c r="N51" i="3"/>
  <c r="M47" i="3"/>
  <c r="M51" i="3"/>
  <c r="L47" i="3"/>
  <c r="L51" i="3"/>
  <c r="K47" i="3"/>
  <c r="K51" i="3"/>
  <c r="J47" i="3"/>
  <c r="J51" i="3"/>
  <c r="I47" i="3"/>
  <c r="I51" i="3"/>
  <c r="H47" i="3"/>
  <c r="H51" i="3"/>
  <c r="G47" i="3"/>
  <c r="G51" i="3"/>
  <c r="F47" i="3"/>
  <c r="F51" i="3"/>
  <c r="E47" i="3"/>
  <c r="E51" i="3"/>
  <c r="D47" i="3"/>
  <c r="D51" i="3"/>
  <c r="C47" i="3"/>
  <c r="C51" i="3"/>
  <c r="AE40" i="3"/>
  <c r="AE45" i="3"/>
  <c r="AD40" i="3"/>
  <c r="AD45" i="3"/>
  <c r="AC40" i="3"/>
  <c r="AC45" i="3"/>
  <c r="AB40" i="3"/>
  <c r="AB45" i="3"/>
  <c r="AA40" i="3"/>
  <c r="AA45" i="3"/>
  <c r="Y40" i="3"/>
  <c r="Y45" i="3"/>
  <c r="X40" i="3"/>
  <c r="X45" i="3"/>
  <c r="W40" i="3"/>
  <c r="W45" i="3"/>
  <c r="V40" i="3"/>
  <c r="V45" i="3"/>
  <c r="U40" i="3"/>
  <c r="U45" i="3"/>
  <c r="T40" i="3"/>
  <c r="T45" i="3"/>
  <c r="S40" i="3"/>
  <c r="S45" i="3"/>
  <c r="R40" i="3"/>
  <c r="R45" i="3"/>
  <c r="Q40" i="3"/>
  <c r="Q45" i="3"/>
  <c r="P40" i="3"/>
  <c r="P45" i="3"/>
  <c r="O40" i="3"/>
  <c r="O45" i="3"/>
  <c r="N40" i="3"/>
  <c r="N45" i="3"/>
  <c r="M40" i="3"/>
  <c r="M45" i="3"/>
  <c r="L40" i="3"/>
  <c r="L45" i="3"/>
  <c r="K40" i="3"/>
  <c r="K45" i="3"/>
  <c r="J40" i="3"/>
  <c r="J45" i="3"/>
  <c r="I40" i="3"/>
  <c r="I45" i="3"/>
  <c r="H40" i="3"/>
  <c r="H45" i="3"/>
  <c r="G40" i="3"/>
  <c r="G45" i="3"/>
  <c r="F40" i="3"/>
  <c r="F45" i="3"/>
  <c r="E40" i="3"/>
  <c r="E45" i="3"/>
  <c r="D40" i="3"/>
  <c r="D45" i="3"/>
  <c r="C40" i="3"/>
  <c r="C45" i="3"/>
  <c r="AE34" i="3"/>
  <c r="AE38" i="3"/>
  <c r="AD34" i="3"/>
  <c r="AD38" i="3"/>
  <c r="AC34" i="3"/>
  <c r="AC38" i="3"/>
  <c r="AB34" i="3"/>
  <c r="AB38" i="3"/>
  <c r="AA34" i="3"/>
  <c r="AA38" i="3"/>
  <c r="Y34" i="3"/>
  <c r="Y38" i="3"/>
  <c r="X34" i="3"/>
  <c r="X38" i="3"/>
  <c r="W34" i="3"/>
  <c r="W38" i="3"/>
  <c r="V34" i="3"/>
  <c r="V38" i="3"/>
  <c r="U34" i="3"/>
  <c r="U38" i="3"/>
  <c r="T34" i="3"/>
  <c r="T38" i="3"/>
  <c r="S34" i="3"/>
  <c r="S38" i="3"/>
  <c r="R34" i="3"/>
  <c r="R38" i="3"/>
  <c r="Q34" i="3"/>
  <c r="Q38" i="3"/>
  <c r="P34" i="3"/>
  <c r="P38" i="3"/>
  <c r="O34" i="3"/>
  <c r="O38" i="3"/>
  <c r="N34" i="3"/>
  <c r="N38" i="3"/>
  <c r="M34" i="3"/>
  <c r="M38" i="3"/>
  <c r="L34" i="3"/>
  <c r="L38" i="3"/>
  <c r="K34" i="3"/>
  <c r="K38" i="3"/>
  <c r="J34" i="3"/>
  <c r="J38" i="3"/>
  <c r="I34" i="3"/>
  <c r="I38" i="3"/>
  <c r="H34" i="3"/>
  <c r="H38" i="3"/>
  <c r="G34" i="3"/>
  <c r="G38" i="3"/>
  <c r="F34" i="3"/>
  <c r="F38" i="3"/>
  <c r="E34" i="3"/>
  <c r="E38" i="3"/>
  <c r="D34" i="3"/>
  <c r="D38" i="3"/>
  <c r="C34" i="3"/>
  <c r="C38" i="3"/>
  <c r="AE28" i="3"/>
  <c r="AE32" i="3"/>
  <c r="AD28" i="3"/>
  <c r="AD32" i="3"/>
  <c r="AC28" i="3"/>
  <c r="AC32" i="3"/>
  <c r="AB28" i="3"/>
  <c r="AB32" i="3"/>
  <c r="AA28" i="3"/>
  <c r="AA32" i="3"/>
  <c r="Y28" i="3"/>
  <c r="Y32" i="3"/>
  <c r="X28" i="3"/>
  <c r="X32" i="3"/>
  <c r="W28" i="3"/>
  <c r="W32" i="3"/>
  <c r="V28" i="3"/>
  <c r="V32" i="3"/>
  <c r="U28" i="3"/>
  <c r="U32" i="3"/>
  <c r="T28" i="3"/>
  <c r="T32" i="3"/>
  <c r="S28" i="3"/>
  <c r="S32" i="3"/>
  <c r="R28" i="3"/>
  <c r="R32" i="3"/>
  <c r="Q28" i="3"/>
  <c r="Q32" i="3"/>
  <c r="P28" i="3"/>
  <c r="P32" i="3"/>
  <c r="O28" i="3"/>
  <c r="O32" i="3"/>
  <c r="N28" i="3"/>
  <c r="N32" i="3"/>
  <c r="M28" i="3"/>
  <c r="M32" i="3"/>
  <c r="L28" i="3"/>
  <c r="L32" i="3"/>
  <c r="K28" i="3"/>
  <c r="K32" i="3"/>
  <c r="J28" i="3"/>
  <c r="J32" i="3"/>
  <c r="I28" i="3"/>
  <c r="I32" i="3"/>
  <c r="H28" i="3"/>
  <c r="H32" i="3"/>
  <c r="G28" i="3"/>
  <c r="G32" i="3"/>
  <c r="F28" i="3"/>
  <c r="F32" i="3"/>
  <c r="E28" i="3"/>
  <c r="E32" i="3"/>
  <c r="D28" i="3"/>
  <c r="D32" i="3"/>
  <c r="C28" i="3"/>
  <c r="C32" i="3"/>
  <c r="AF8" i="2"/>
  <c r="AF12" i="2"/>
  <c r="AF22" i="2"/>
  <c r="AF23" i="2"/>
  <c r="AE17" i="3"/>
  <c r="AE24" i="3"/>
  <c r="AE25" i="3"/>
  <c r="AE26" i="3"/>
  <c r="AE8" i="2"/>
  <c r="AE12" i="2"/>
  <c r="AE22" i="2"/>
  <c r="AE23" i="2"/>
  <c r="AD17" i="3"/>
  <c r="AD24" i="3"/>
  <c r="AD25" i="3"/>
  <c r="AD26" i="3"/>
  <c r="AD8" i="2"/>
  <c r="AD12" i="2"/>
  <c r="AD22" i="2"/>
  <c r="AD23" i="2"/>
  <c r="AC17" i="3"/>
  <c r="AC24" i="3"/>
  <c r="AC25" i="3"/>
  <c r="AC26" i="3"/>
  <c r="AC8" i="2"/>
  <c r="AC12" i="2"/>
  <c r="AC22" i="2"/>
  <c r="AC23" i="2"/>
  <c r="AB17" i="3"/>
  <c r="AB24" i="3"/>
  <c r="AB25" i="3"/>
  <c r="AB26" i="3"/>
  <c r="AB8" i="2"/>
  <c r="AB12" i="2"/>
  <c r="AB22" i="2"/>
  <c r="AB23" i="2"/>
  <c r="AA17" i="3"/>
  <c r="AA24" i="3"/>
  <c r="AA25" i="3"/>
  <c r="AA26" i="3"/>
  <c r="Y25" i="3"/>
  <c r="Y26" i="3"/>
  <c r="X8" i="2"/>
  <c r="X12" i="2"/>
  <c r="X22" i="2"/>
  <c r="X23" i="2"/>
  <c r="X17" i="3"/>
  <c r="X24" i="3"/>
  <c r="X25" i="3"/>
  <c r="X26" i="3"/>
  <c r="W8" i="2"/>
  <c r="W12" i="2"/>
  <c r="W22" i="2"/>
  <c r="W23" i="2"/>
  <c r="W17" i="3"/>
  <c r="W24" i="3"/>
  <c r="W25" i="3"/>
  <c r="W26" i="3"/>
  <c r="V8" i="2"/>
  <c r="V12" i="2"/>
  <c r="V22" i="2"/>
  <c r="V23" i="2"/>
  <c r="V17" i="3"/>
  <c r="V24" i="3"/>
  <c r="V25" i="3"/>
  <c r="V26" i="3"/>
  <c r="U8" i="2"/>
  <c r="U12" i="2"/>
  <c r="U22" i="2"/>
  <c r="U23" i="2"/>
  <c r="U17" i="3"/>
  <c r="U24" i="3"/>
  <c r="U25" i="3"/>
  <c r="U26" i="3"/>
  <c r="T8" i="2"/>
  <c r="T12" i="2"/>
  <c r="T22" i="2"/>
  <c r="T23" i="2"/>
  <c r="T17" i="3"/>
  <c r="T24" i="3"/>
  <c r="T25" i="3"/>
  <c r="T26" i="3"/>
  <c r="S8" i="2"/>
  <c r="S12" i="2"/>
  <c r="S22" i="2"/>
  <c r="S23" i="2"/>
  <c r="S17" i="3"/>
  <c r="S24" i="3"/>
  <c r="S25" i="3"/>
  <c r="S26" i="3"/>
  <c r="R8" i="2"/>
  <c r="R12" i="2"/>
  <c r="R22" i="2"/>
  <c r="R23" i="2"/>
  <c r="R17" i="3"/>
  <c r="R24" i="3"/>
  <c r="R25" i="3"/>
  <c r="R26" i="3"/>
  <c r="Q8" i="2"/>
  <c r="Q12" i="2"/>
  <c r="Q22" i="2"/>
  <c r="Q23" i="2"/>
  <c r="Q17" i="3"/>
  <c r="Q24" i="3"/>
  <c r="Q25" i="3"/>
  <c r="Q26" i="3"/>
  <c r="P8" i="2"/>
  <c r="P12" i="2"/>
  <c r="P22" i="2"/>
  <c r="P23" i="2"/>
  <c r="P17" i="3"/>
  <c r="P24" i="3"/>
  <c r="P25" i="3"/>
  <c r="P26" i="3"/>
  <c r="O8" i="2"/>
  <c r="O12" i="2"/>
  <c r="O22" i="2"/>
  <c r="O23" i="2"/>
  <c r="O17" i="3"/>
  <c r="O24" i="3"/>
  <c r="O25" i="3"/>
  <c r="O26" i="3"/>
  <c r="N8" i="2"/>
  <c r="N12" i="2"/>
  <c r="N22" i="2"/>
  <c r="N23" i="2"/>
  <c r="N17" i="3"/>
  <c r="N24" i="3"/>
  <c r="N25" i="3"/>
  <c r="N26" i="3"/>
  <c r="M8" i="2"/>
  <c r="M12" i="2"/>
  <c r="M22" i="2"/>
  <c r="M23" i="2"/>
  <c r="M17" i="3"/>
  <c r="M24" i="3"/>
  <c r="M25" i="3"/>
  <c r="M26" i="3"/>
  <c r="L8" i="2"/>
  <c r="L12" i="2"/>
  <c r="L22" i="2"/>
  <c r="L23" i="2"/>
  <c r="L17" i="3"/>
  <c r="L24" i="3"/>
  <c r="L25" i="3"/>
  <c r="L26" i="3"/>
  <c r="K8" i="2"/>
  <c r="K12" i="2"/>
  <c r="K22" i="2"/>
  <c r="K23" i="2"/>
  <c r="K17" i="3"/>
  <c r="K24" i="3"/>
  <c r="K25" i="3"/>
  <c r="K26" i="3"/>
  <c r="J8" i="2"/>
  <c r="J12" i="2"/>
  <c r="J22" i="2"/>
  <c r="J23" i="2"/>
  <c r="J17" i="3"/>
  <c r="J24" i="3"/>
  <c r="J25" i="3"/>
  <c r="J26" i="3"/>
  <c r="I8" i="2"/>
  <c r="I12" i="2"/>
  <c r="I22" i="2"/>
  <c r="I23" i="2"/>
  <c r="I17" i="3"/>
  <c r="I24" i="3"/>
  <c r="I25" i="3"/>
  <c r="I26" i="3"/>
  <c r="H8" i="2"/>
  <c r="H12" i="2"/>
  <c r="H22" i="2"/>
  <c r="H23" i="2"/>
  <c r="H17" i="3"/>
  <c r="H24" i="3"/>
  <c r="H25" i="3"/>
  <c r="H26" i="3"/>
  <c r="G8" i="2"/>
  <c r="G12" i="2"/>
  <c r="G22" i="2"/>
  <c r="G23" i="2"/>
  <c r="G17" i="3"/>
  <c r="G24" i="3"/>
  <c r="G25" i="3"/>
  <c r="G26" i="3"/>
  <c r="F8" i="2"/>
  <c r="F12" i="2"/>
  <c r="F22" i="2"/>
  <c r="F23" i="2"/>
  <c r="F17" i="3"/>
  <c r="F24" i="3"/>
  <c r="F25" i="3"/>
  <c r="F26" i="3"/>
  <c r="E8" i="2"/>
  <c r="E12" i="2"/>
  <c r="E22" i="2"/>
  <c r="E23" i="2"/>
  <c r="E17" i="3"/>
  <c r="E24" i="3"/>
  <c r="E25" i="3"/>
  <c r="E26" i="3"/>
  <c r="D8" i="2"/>
  <c r="D12" i="2"/>
  <c r="D22" i="2"/>
  <c r="D23" i="2"/>
  <c r="D17" i="3"/>
  <c r="D24" i="3"/>
  <c r="D25" i="3"/>
  <c r="D26" i="3"/>
  <c r="C8" i="2"/>
  <c r="C12" i="2"/>
  <c r="C22" i="2"/>
  <c r="C23" i="2"/>
  <c r="C17" i="3"/>
  <c r="C24" i="3"/>
  <c r="C25" i="3"/>
  <c r="C26" i="3"/>
  <c r="AE10" i="3"/>
  <c r="AE15" i="3"/>
  <c r="AD10" i="3"/>
  <c r="AD15" i="3"/>
  <c r="AC10" i="3"/>
  <c r="AC15" i="3"/>
  <c r="AB10" i="3"/>
  <c r="AB15" i="3"/>
  <c r="AA10" i="3"/>
  <c r="AA15" i="3"/>
  <c r="Y6" i="3"/>
  <c r="Y7" i="3"/>
  <c r="Y8" i="3"/>
  <c r="Y9" i="3"/>
  <c r="Y10" i="3"/>
  <c r="Y11" i="3"/>
  <c r="Y12" i="3"/>
  <c r="Y13" i="3"/>
  <c r="Y14" i="3"/>
  <c r="Y15" i="3"/>
  <c r="X10" i="3"/>
  <c r="X15" i="3"/>
  <c r="W10" i="3"/>
  <c r="W15" i="3"/>
  <c r="V10" i="3"/>
  <c r="V15" i="3"/>
  <c r="U10" i="3"/>
  <c r="U15" i="3"/>
  <c r="T10" i="3"/>
  <c r="T15" i="3"/>
  <c r="S10" i="3"/>
  <c r="S15" i="3"/>
  <c r="R10" i="3"/>
  <c r="R15" i="3"/>
  <c r="Q10" i="3"/>
  <c r="Q15" i="3"/>
  <c r="P10" i="3"/>
  <c r="P15" i="3"/>
  <c r="O10" i="3"/>
  <c r="O15" i="3"/>
  <c r="N10" i="3"/>
  <c r="N15" i="3"/>
  <c r="M10" i="3"/>
  <c r="M15" i="3"/>
  <c r="L10" i="3"/>
  <c r="L15" i="3"/>
  <c r="K10" i="3"/>
  <c r="K15" i="3"/>
  <c r="J10" i="3"/>
  <c r="J15" i="3"/>
  <c r="I10" i="3"/>
  <c r="I15" i="3"/>
  <c r="H10" i="3"/>
  <c r="H15" i="3"/>
  <c r="G10" i="3"/>
  <c r="G15" i="3"/>
  <c r="F10" i="3"/>
  <c r="F15" i="3"/>
  <c r="E10" i="3"/>
  <c r="E15" i="3"/>
  <c r="D10" i="3"/>
  <c r="D15" i="3"/>
  <c r="C10" i="3"/>
  <c r="C15" i="3"/>
  <c r="AF25" i="2"/>
  <c r="AF27" i="2"/>
  <c r="AF29" i="2"/>
  <c r="AF39" i="2"/>
  <c r="AE25" i="2"/>
  <c r="AE27" i="2"/>
  <c r="AE29" i="2"/>
  <c r="AE39" i="2"/>
  <c r="AD25" i="2"/>
  <c r="AD27" i="2"/>
  <c r="AD29" i="2"/>
  <c r="AD39" i="2"/>
  <c r="AB25" i="2"/>
  <c r="AB27" i="2"/>
  <c r="AB29" i="2"/>
  <c r="AB39" i="2"/>
  <c r="AA8" i="2"/>
  <c r="AA12" i="2"/>
  <c r="AA22" i="2"/>
  <c r="AA23" i="2"/>
  <c r="AA25" i="2"/>
  <c r="AA27" i="2"/>
  <c r="AA29" i="2"/>
  <c r="AA39" i="2"/>
  <c r="Y29" i="2"/>
  <c r="Y39" i="2"/>
  <c r="X25" i="2"/>
  <c r="X27" i="2"/>
  <c r="X29" i="2"/>
  <c r="X39" i="2"/>
  <c r="W25" i="2"/>
  <c r="W27" i="2"/>
  <c r="W29" i="2"/>
  <c r="W39" i="2"/>
  <c r="V25" i="2"/>
  <c r="V27" i="2"/>
  <c r="V29" i="2"/>
  <c r="V39" i="2"/>
  <c r="U25" i="2"/>
  <c r="U27" i="2"/>
  <c r="U29" i="2"/>
  <c r="U39" i="2"/>
  <c r="T25" i="2"/>
  <c r="T27" i="2"/>
  <c r="T29" i="2"/>
  <c r="T39" i="2"/>
  <c r="S25" i="2"/>
  <c r="S27" i="2"/>
  <c r="S29" i="2"/>
  <c r="S39" i="2"/>
  <c r="R25" i="2"/>
  <c r="R27" i="2"/>
  <c r="R29" i="2"/>
  <c r="R39" i="2"/>
  <c r="Q25" i="2"/>
  <c r="Q27" i="2"/>
  <c r="Q29" i="2"/>
  <c r="Q39" i="2"/>
  <c r="P25" i="2"/>
  <c r="P27" i="2"/>
  <c r="P29" i="2"/>
  <c r="P39" i="2"/>
  <c r="O25" i="2"/>
  <c r="O27" i="2"/>
  <c r="O29" i="2"/>
  <c r="O39" i="2"/>
  <c r="N25" i="2"/>
  <c r="N27" i="2"/>
  <c r="N29" i="2"/>
  <c r="N39" i="2"/>
  <c r="M25" i="2"/>
  <c r="M27" i="2"/>
  <c r="M29" i="2"/>
  <c r="M39" i="2"/>
  <c r="L29" i="2"/>
  <c r="L39" i="2"/>
  <c r="K25" i="2"/>
  <c r="K27" i="2"/>
  <c r="K29" i="2"/>
  <c r="K39" i="2"/>
  <c r="J25" i="2"/>
  <c r="J27" i="2"/>
  <c r="J29" i="2"/>
  <c r="J39" i="2"/>
  <c r="I25" i="2"/>
  <c r="I27" i="2"/>
  <c r="I29" i="2"/>
  <c r="I39" i="2"/>
  <c r="H25" i="2"/>
  <c r="H27" i="2"/>
  <c r="H29" i="2"/>
  <c r="H39" i="2"/>
  <c r="G25" i="2"/>
  <c r="G27" i="2"/>
  <c r="G29" i="2"/>
  <c r="G39" i="2"/>
  <c r="F25" i="2"/>
  <c r="F27" i="2"/>
  <c r="F29" i="2"/>
  <c r="F39" i="2"/>
  <c r="E25" i="2"/>
  <c r="E27" i="2"/>
  <c r="E29" i="2"/>
  <c r="E39" i="2"/>
  <c r="D25" i="2"/>
  <c r="D27" i="2"/>
  <c r="D29" i="2"/>
  <c r="D39" i="2"/>
  <c r="AF38" i="2"/>
  <c r="AE38" i="2"/>
  <c r="AD38" i="2"/>
  <c r="AC25" i="2"/>
  <c r="AC27" i="2"/>
  <c r="AC29" i="2"/>
  <c r="AC38" i="2"/>
  <c r="AB38" i="2"/>
  <c r="AA38" i="2"/>
  <c r="Y38" i="2"/>
  <c r="X38" i="2"/>
  <c r="W38" i="2"/>
  <c r="V38" i="2"/>
  <c r="U38" i="2"/>
  <c r="T38" i="2"/>
  <c r="S38" i="2"/>
  <c r="R38" i="2"/>
  <c r="Q38" i="2"/>
  <c r="P38" i="2"/>
  <c r="O38" i="2"/>
  <c r="N38" i="2"/>
  <c r="M38" i="2"/>
  <c r="L38" i="2"/>
  <c r="K38" i="2"/>
  <c r="J38" i="2"/>
  <c r="I38" i="2"/>
  <c r="H38" i="2"/>
  <c r="G38" i="2"/>
  <c r="F38" i="2"/>
  <c r="E38" i="2"/>
  <c r="D38" i="2"/>
  <c r="AF34" i="2"/>
  <c r="AF35" i="2"/>
  <c r="AE34" i="2"/>
  <c r="AE35" i="2"/>
  <c r="AD34" i="2"/>
  <c r="AD35" i="2"/>
  <c r="AC34" i="2"/>
  <c r="AC35" i="2"/>
  <c r="AB34" i="2"/>
  <c r="AB35" i="2"/>
  <c r="AA34" i="2"/>
  <c r="AA35" i="2"/>
  <c r="X34" i="2"/>
  <c r="X35" i="2"/>
  <c r="W34" i="2"/>
  <c r="W35" i="2"/>
  <c r="V34" i="2"/>
  <c r="V35" i="2"/>
  <c r="U34" i="2"/>
  <c r="U35" i="2"/>
  <c r="T34" i="2"/>
  <c r="T35" i="2"/>
  <c r="S34" i="2"/>
  <c r="S35" i="2"/>
  <c r="R34" i="2"/>
  <c r="R35" i="2"/>
  <c r="Q34" i="2"/>
  <c r="Q35" i="2"/>
  <c r="P34" i="2"/>
  <c r="P35" i="2"/>
  <c r="O34" i="2"/>
  <c r="O35" i="2"/>
  <c r="N34" i="2"/>
  <c r="N35" i="2"/>
  <c r="M34" i="2"/>
  <c r="M35" i="2"/>
  <c r="L34" i="2"/>
  <c r="L35" i="2"/>
  <c r="K34" i="2"/>
  <c r="K35" i="2"/>
  <c r="J34" i="2"/>
  <c r="J35" i="2"/>
  <c r="I34" i="2"/>
  <c r="I35" i="2"/>
  <c r="H34" i="2"/>
  <c r="H35" i="2"/>
  <c r="G34" i="2"/>
  <c r="G35" i="2"/>
  <c r="F34" i="2"/>
  <c r="F35" i="2"/>
  <c r="E34" i="2"/>
  <c r="E35" i="2"/>
  <c r="D35" i="2"/>
  <c r="C34" i="2"/>
  <c r="C25" i="2"/>
  <c r="C27" i="2"/>
  <c r="C29" i="2"/>
  <c r="C35" i="2"/>
  <c r="D34" i="2"/>
  <c r="L25" i="2"/>
</calcChain>
</file>

<file path=xl/sharedStrings.xml><?xml version="1.0" encoding="utf-8"?>
<sst xmlns="http://schemas.openxmlformats.org/spreadsheetml/2006/main" count="247" uniqueCount="170">
  <si>
    <t xml:space="preserve">Affirm Holdings, Inc. </t>
  </si>
  <si>
    <t>Selected Unaudited Financials</t>
  </si>
  <si>
    <t>Last Updated: May 8, 2025</t>
  </si>
  <si>
    <t>The information contained in this file contains certain financial and other information reproduced or derived from more comprehensive information contained in Affirm's quarterly shareholders letters, periodic reports, and other reports and filings with the Securities and Exchange Commission (SEC). This information is unaudited and should be read in conjunction with the other information contained in those letters, reports and filings, including, among other things, the consolidated financial statements and related notes and the sections entitled "Risk Factors" and "Management's Discussion and Analysis of Financial Condition and Results of Operations" in our Quarterly Report on Form 10-Q for the quarter ended March 31, 2025.  The information contained in this file is not intended as a substitute for, and should be read in the context of, the more comprehensive information contained in those other documents. In the event of any conflict, the information contained in those letters, reports and filings shall take precedence. The information contained in this file speaks only as of the particular date or dates noted in the accompanying pages. Affirm has not updated any of the information contained in this file since it was most recently included in a letter, report or filing, and Affirm does not undertake any obligation to, and disclaims any duty to, update any of such information after such date.</t>
  </si>
  <si>
    <t xml:space="preserve">This file includes certain non-GAAP financial measures. Definitions of non-GAAP financial measures are included in our quarterly shareholder letters furnished to the SEC on Form 8-K. Reconciliations of each non-GAAP financial measure with the most directly comparable GAAP financial measure are included in this file. Our management uses these non-GAAP financial measures in conjunction with financial measures prepared in accordance with GAAP for planning purposes, including the preparation of our annual operating budget, as a measure of our operating results and the effectiveness of our business strategy, and in evaluating our financial performance. However, non-GAAP financial information is presented for supplemental informational purposes only, and our use of these non-GAAP financial measures has limitations as an analytical tool. Accordingly, you should not consider these non-GAAP financial measures in isolation or as substitutes for analysis of our financial results as reported under GAAP, and these non-GAAP measures should be considered along with other operating and financial performance measures presented in accordance with GAAP. Investors are encouraged to review the related GAAP financial measures and the reconciliations of these non-GAAP financial measures to their most directly comparable GAAP financial measures and not rely on any single financial measure to evaluate our business.  </t>
  </si>
  <si>
    <t>Affirm Holdings, Inc.</t>
  </si>
  <si>
    <t>CONDENSED CONSOLIDATED STATEMENTS OF OPERATIONS AND COMPREHENSIVE INCOME (LOSS) (Unaudited)</t>
  </si>
  <si>
    <t>(in thousands, except share and per share amounts)</t>
  </si>
  <si>
    <t>Three Months Ended,</t>
  </si>
  <si>
    <t>Year Ended June 30,</t>
  </si>
  <si>
    <t>Revenue</t>
  </si>
  <si>
    <t>​</t>
  </si>
  <si>
    <t>Merchant network revenue</t>
  </si>
  <si>
    <t>Card network revenue</t>
  </si>
  <si>
    <t>Total network revenue</t>
  </si>
  <si>
    <t>Interest income</t>
  </si>
  <si>
    <t>Gain on sales of loans</t>
  </si>
  <si>
    <t>Servicing income</t>
  </si>
  <si>
    <t>Total Revenue, net</t>
  </si>
  <si>
    <t>Operating Expenses</t>
  </si>
  <si>
    <t>Loss on loan purchase commitment</t>
  </si>
  <si>
    <t>Provision for credit losses</t>
  </si>
  <si>
    <t>Funding costs</t>
  </si>
  <si>
    <t>Processing and servicing</t>
  </si>
  <si>
    <t>Technology and data analytics</t>
  </si>
  <si>
    <t>Sales and marketing</t>
  </si>
  <si>
    <t>General and administrative</t>
  </si>
  <si>
    <t>Restructuring and other</t>
  </si>
  <si>
    <t>Total Operating Expenses</t>
  </si>
  <si>
    <t>Operating Loss</t>
  </si>
  <si>
    <t>Other income (expense), net</t>
  </si>
  <si>
    <t>Loss Before Income Taxes</t>
  </si>
  <si>
    <t>Income tax expense (benefit)</t>
  </si>
  <si>
    <t>Net Income (Loss)</t>
  </si>
  <si>
    <t>Excess return to preferred stockholders on repurchase</t>
  </si>
  <si>
    <t>Net Income (Loss) Attributable to Common Stockholders</t>
  </si>
  <si>
    <t>Other Comprehensive Income (Loss)</t>
  </si>
  <si>
    <t>Foreign currency translation adjustments</t>
  </si>
  <si>
    <r>
      <rPr>
        <sz val="8"/>
        <color rgb="FF000000"/>
        <rFont val="Times New Roman"/>
        <family val="1"/>
      </rPr>
      <t xml:space="preserve">Unrealized gain (loss) on securities available for sale, net </t>
    </r>
    <r>
      <rPr>
        <vertAlign val="superscript"/>
        <sz val="8"/>
        <color rgb="FF000000"/>
        <rFont val="Times New Roman"/>
        <family val="1"/>
      </rPr>
      <t>(4)</t>
    </r>
  </si>
  <si>
    <r>
      <rPr>
        <sz val="8"/>
        <color rgb="FF000000"/>
        <rFont val="Times New Roman"/>
        <family val="1"/>
      </rPr>
      <t xml:space="preserve">Gain (loss) on cash flow hedges </t>
    </r>
    <r>
      <rPr>
        <vertAlign val="superscript"/>
        <sz val="8"/>
        <color rgb="FF000000"/>
        <rFont val="Times New Roman"/>
        <family val="1"/>
      </rPr>
      <t>(4)</t>
    </r>
  </si>
  <si>
    <t>Net Other Comprehensive Income (Loss)</t>
  </si>
  <si>
    <t>Comprehensive Income (Loss)</t>
  </si>
  <si>
    <t>Per share data:</t>
  </si>
  <si>
    <t>Net income (loss) per share attributable to common stockholders:</t>
  </si>
  <si>
    <t>Basic</t>
  </si>
  <si>
    <t>Diluted</t>
  </si>
  <si>
    <t>Weighted average common shares outstanding</t>
  </si>
  <si>
    <r>
      <rPr>
        <vertAlign val="superscript"/>
        <sz val="8"/>
        <color rgb="FF000000"/>
        <rFont val="Times New Roman"/>
        <family val="1"/>
      </rPr>
      <t xml:space="preserve">(1)  </t>
    </r>
    <r>
      <rPr>
        <sz val="8"/>
        <color rgb="FF000000"/>
        <rFont val="Times New Roman"/>
        <family val="1"/>
      </rPr>
      <t>FY Q1'21 and FY Q2'21 amounts include adjustments to amounts previously reported due to effects of adoption of accounting standards effective July 1, 2020</t>
    </r>
  </si>
  <si>
    <r>
      <rPr>
        <vertAlign val="superscript"/>
        <sz val="8"/>
        <color rgb="FF000000"/>
        <rFont val="Times New Roman"/>
        <family val="1"/>
      </rPr>
      <t xml:space="preserve">(2)  </t>
    </r>
    <r>
      <rPr>
        <sz val="8"/>
        <color rgb="FF000000"/>
        <rFont val="Times New Roman"/>
        <family val="1"/>
      </rPr>
      <t>FY Q3'21 amounts include adjustments to amounts previously reported due to an adjustment to stock-based compensation expense</t>
    </r>
  </si>
  <si>
    <r>
      <rPr>
        <vertAlign val="superscript"/>
        <sz val="8"/>
        <color rgb="FF000000"/>
        <rFont val="Times New Roman"/>
        <family val="1"/>
      </rPr>
      <t xml:space="preserve">(3)  </t>
    </r>
    <r>
      <rPr>
        <sz val="8"/>
        <color rgb="FF000000"/>
        <rFont val="Times New Roman"/>
        <family val="1"/>
      </rPr>
      <t>Increase in basic and diluted shares beginning in FY Q3'21 driven by conversion of preferred stock into 148,396,979 common shares as well as issuance of 28,290,000 shares associated with Affirm Initial Public Offering.</t>
    </r>
  </si>
  <si>
    <r>
      <rPr>
        <vertAlign val="superscript"/>
        <sz val="8"/>
        <color rgb="FF000000"/>
        <rFont val="Times New Roman"/>
        <family val="1"/>
      </rPr>
      <t xml:space="preserve">(4) </t>
    </r>
    <r>
      <rPr>
        <sz val="8"/>
        <color rgb="FF000000"/>
        <rFont val="Times New Roman"/>
        <family val="1"/>
      </rPr>
      <t>FY Q2'24 amounts shown in Unrealized gain (loss) on securities available for sale, net and Gain (loss) on cash flow hedges have been adjusted from amounts previously reported. These adjustments had no impact on the Net Other Comprehensive Income (Loss) or Comprehensive Loss totals previously reported and shown herein</t>
    </r>
  </si>
  <si>
    <r>
      <rPr>
        <vertAlign val="superscript"/>
        <sz val="8"/>
        <color rgb="FF000000"/>
        <rFont val="Times New Roman"/>
        <family val="1"/>
      </rPr>
      <t>(</t>
    </r>
    <r>
      <rPr>
        <vertAlign val="superscript"/>
        <sz val="8"/>
        <color rgb="FF000000"/>
        <rFont val="Times New Roman"/>
        <family val="1"/>
      </rPr>
      <t>5</t>
    </r>
    <r>
      <rPr>
        <vertAlign val="superscript"/>
        <sz val="8"/>
        <color rgb="FF000000"/>
        <rFont val="Times New Roman"/>
        <family val="1"/>
      </rPr>
      <t xml:space="preserve">) </t>
    </r>
    <r>
      <rPr>
        <sz val="8"/>
        <color rgb="FF000000"/>
        <rFont val="Times New Roman"/>
        <family val="1"/>
      </rPr>
      <t>C</t>
    </r>
    <r>
      <rPr>
        <sz val="8"/>
        <color rgb="FF000000"/>
        <rFont val="Times New Roman"/>
        <family val="1"/>
      </rPr>
      <t>ertain columns and rows may not sum due to the use of rounded numbers</t>
    </r>
  </si>
  <si>
    <t>Non-GAAP Financial Measures (Unaudited)</t>
  </si>
  <si>
    <t>(in thousands, except percent data)</t>
  </si>
  <si>
    <t>Operating expenses (GAAP)</t>
  </si>
  <si>
    <t>Transaction costs</t>
  </si>
  <si>
    <t>Total operating expenses (GAAP)</t>
  </si>
  <si>
    <t>Operating loss</t>
  </si>
  <si>
    <t>Add: Depreciation &amp; amortization</t>
  </si>
  <si>
    <t>Add: Stock-based compensation included in operating expenses</t>
  </si>
  <si>
    <t>Add: Shopify warrant expense</t>
  </si>
  <si>
    <t>Add: Amazon warrant expense</t>
  </si>
  <si>
    <r>
      <rPr>
        <sz val="8"/>
        <color rgb="FF000000"/>
        <rFont val="Times New Roman"/>
        <family val="1"/>
      </rPr>
      <t xml:space="preserve">Add: Restructuring and other </t>
    </r>
    <r>
      <rPr>
        <vertAlign val="superscript"/>
        <sz val="8"/>
        <color rgb="FF000000"/>
        <rFont val="Times New Roman"/>
        <family val="1"/>
      </rPr>
      <t>(3)</t>
    </r>
  </si>
  <si>
    <r>
      <rPr>
        <sz val="8"/>
        <color rgb="FF000000"/>
        <rFont val="Times New Roman"/>
        <family val="1"/>
      </rPr>
      <t xml:space="preserve">Add: Other costs </t>
    </r>
    <r>
      <rPr>
        <vertAlign val="superscript"/>
        <sz val="8"/>
        <color rgb="FF000000"/>
        <rFont val="Times New Roman"/>
        <family val="1"/>
      </rPr>
      <t>(4)</t>
    </r>
  </si>
  <si>
    <t>Adjusted operating income (loss) (Non-GAAP)</t>
  </si>
  <si>
    <t>Total revenue, net</t>
  </si>
  <si>
    <t>Adjusted operating margin (Non-GAAP)</t>
  </si>
  <si>
    <t>Less: Depreciation and amortization</t>
  </si>
  <si>
    <t>Less: Stock-based compensation</t>
  </si>
  <si>
    <t>Less: Other costs</t>
  </si>
  <si>
    <t>Non-GAAP processing and servicing</t>
  </si>
  <si>
    <t>Non-GAAP technology and data analytics</t>
  </si>
  <si>
    <t>Less: Enterprise warrant and share-based expense</t>
  </si>
  <si>
    <t>Non-GAAP sales and marketing</t>
  </si>
  <si>
    <t>Non-GAAP general and administrative</t>
  </si>
  <si>
    <t>Restructuring</t>
  </si>
  <si>
    <t>Less: Restructuring charges, net</t>
  </si>
  <si>
    <t>Non-GAAP restructuring</t>
  </si>
  <si>
    <r>
      <rPr>
        <vertAlign val="superscript"/>
        <sz val="8"/>
        <color rgb="FF000000"/>
        <rFont val="Times New Roman"/>
        <family val="1"/>
      </rPr>
      <t>(1)</t>
    </r>
    <r>
      <rPr>
        <sz val="8"/>
        <color rgb="FF000000"/>
        <rFont val="Times New Roman"/>
        <family val="1"/>
      </rPr>
      <t xml:space="preserve">  FY Q1'21 and FY Q2'21 amounts include adjustments to amounts previously reported due to effects of adoption of accounting standards effective July 1, 2020</t>
    </r>
  </si>
  <si>
    <r>
      <rPr>
        <vertAlign val="superscript"/>
        <sz val="8"/>
        <color rgb="FF000000"/>
        <rFont val="Times New Roman"/>
        <family val="1"/>
      </rPr>
      <t>(2)</t>
    </r>
    <r>
      <rPr>
        <sz val="8"/>
        <color rgb="FF000000"/>
        <rFont val="Times New Roman"/>
        <family val="1"/>
      </rPr>
      <t xml:space="preserve">  FY Q3'21 amounts include adjustments to amounts previously reported due to an adjustment to stock-based compensation expense</t>
    </r>
  </si>
  <si>
    <r>
      <rPr>
        <vertAlign val="superscript"/>
        <sz val="8"/>
        <color rgb="FF000000"/>
        <rFont val="Times New Roman"/>
        <family val="1"/>
      </rPr>
      <t>(3)</t>
    </r>
    <r>
      <rPr>
        <sz val="8"/>
        <color rgb="FF000000"/>
        <rFont val="Times New Roman"/>
        <family val="1"/>
      </rPr>
      <t xml:space="preserve"> Restructuring and other costs includes expenses incurred in the period associated with the Company's restructurings and other exit and disposal activities, which were presented separately in the income statement beginning March 31, 2023</t>
    </r>
  </si>
  <si>
    <r>
      <rPr>
        <vertAlign val="superscript"/>
        <sz val="8"/>
        <color rgb="FF000000"/>
        <rFont val="Times New Roman"/>
        <family val="1"/>
      </rPr>
      <t xml:space="preserve">(4) </t>
    </r>
    <r>
      <rPr>
        <sz val="8"/>
        <color rgb="FF000000"/>
        <rFont val="Times New Roman"/>
        <family val="1"/>
      </rPr>
      <t>Other costs consist of expenses incurred in the period associated with the Company's acquisitions and impairment charges. For the three months ended December 31, 2022 and earlier periods, other costs also include expenses related to exit and disposal activities, including one-time employee termination benefits</t>
    </r>
  </si>
  <si>
    <t>CONDENSED CONSOLIDATED BALANCE SHEETS (Unaudited)</t>
  </si>
  <si>
    <t>(in thousands)</t>
  </si>
  <si>
    <t>As of June 30,</t>
  </si>
  <si>
    <t>Assets</t>
  </si>
  <si>
    <t>Cash and cash equivalents</t>
  </si>
  <si>
    <t>Restricted cash</t>
  </si>
  <si>
    <t>Securities available for sale at fair value</t>
  </si>
  <si>
    <t>Loans held for sale</t>
  </si>
  <si>
    <t>Loans held for investment</t>
  </si>
  <si>
    <t>Allowance for credit losses</t>
  </si>
  <si>
    <t>Loans held for investment, net</t>
  </si>
  <si>
    <t>Accounts receivable, net</t>
  </si>
  <si>
    <t>Property, equipment and software, net</t>
  </si>
  <si>
    <t>Goodwill</t>
  </si>
  <si>
    <t>Intangible assets</t>
  </si>
  <si>
    <t>Commercial agreement assets</t>
  </si>
  <si>
    <t>Other assets</t>
  </si>
  <si>
    <t>Total Assets</t>
  </si>
  <si>
    <t>Liabilities and stockholders’ equity (deficit)</t>
  </si>
  <si>
    <t>Accounts payable</t>
  </si>
  <si>
    <t>Payable to third-party loan owners</t>
  </si>
  <si>
    <t>Accrued interest payable</t>
  </si>
  <si>
    <t>Accrued expenses and other liabilities</t>
  </si>
  <si>
    <t>Convertible senior notes, net</t>
  </si>
  <si>
    <t>Notes issued by securitization trusts</t>
  </si>
  <si>
    <t>Funding debt</t>
  </si>
  <si>
    <t>Total liabilities</t>
  </si>
  <si>
    <t>Stockholders’ equity:</t>
  </si>
  <si>
    <t>Redeemable convertible preferred stock</t>
  </si>
  <si>
    <t>Class A common stock</t>
  </si>
  <si>
    <t>Class B common stock</t>
  </si>
  <si>
    <t>Additional paid in capital</t>
  </si>
  <si>
    <t>Accumulated deficit</t>
  </si>
  <si>
    <t>Accumulated other comprehensive loss</t>
  </si>
  <si>
    <t>Total stockholders’ equity</t>
  </si>
  <si>
    <t>Total liabilities, and stockholders’ equity (deficit)</t>
  </si>
  <si>
    <t>Operating Metrics (Unaudited)</t>
  </si>
  <si>
    <t>(rounded in millions unless specified otherwise)</t>
  </si>
  <si>
    <t>GMV by Product Type (Pi4,0%,IB) (rounded in billions)</t>
  </si>
  <si>
    <t>Interest-Bearing</t>
  </si>
  <si>
    <t>Core 0% APR</t>
  </si>
  <si>
    <r>
      <rPr>
        <sz val="8"/>
        <color rgb="FF000000"/>
        <rFont val="Times New Roman"/>
        <family val="1"/>
      </rPr>
      <t xml:space="preserve">Pay in X / Pay in 4 / Split Pay </t>
    </r>
    <r>
      <rPr>
        <vertAlign val="superscript"/>
        <sz val="8"/>
        <color rgb="FF000000"/>
        <rFont val="Times New Roman"/>
        <family val="1"/>
      </rPr>
      <t>(1)</t>
    </r>
  </si>
  <si>
    <t>Total</t>
  </si>
  <si>
    <t xml:space="preserve">Interest-Bearing </t>
  </si>
  <si>
    <t>Transaction Count by POS Mix</t>
  </si>
  <si>
    <t>POS-Integrated</t>
  </si>
  <si>
    <r>
      <rPr>
        <sz val="8"/>
        <color rgb="FF000000"/>
        <rFont val="Times New Roman"/>
        <family val="1"/>
      </rPr>
      <t xml:space="preserve">Affirm Transactions </t>
    </r>
    <r>
      <rPr>
        <vertAlign val="superscript"/>
        <sz val="8"/>
        <color rgb="FF000000"/>
        <rFont val="Times New Roman"/>
        <family val="1"/>
      </rPr>
      <t>(2)</t>
    </r>
  </si>
  <si>
    <t xml:space="preserve">Point of Sale (Merchant) </t>
  </si>
  <si>
    <t xml:space="preserve">Affirm </t>
  </si>
  <si>
    <t>Consumer Count</t>
  </si>
  <si>
    <r>
      <rPr>
        <sz val="8"/>
        <color rgb="FF000000"/>
        <rFont val="Times New Roman"/>
        <family val="1"/>
      </rPr>
      <t xml:space="preserve">Active Consumer </t>
    </r>
    <r>
      <rPr>
        <vertAlign val="superscript"/>
        <sz val="8"/>
        <color rgb="FF000000"/>
        <rFont val="Times New Roman"/>
        <family val="1"/>
      </rPr>
      <t>(3)</t>
    </r>
  </si>
  <si>
    <t>Transaction Count</t>
  </si>
  <si>
    <t>Repeat Consumer Transactions</t>
  </si>
  <si>
    <t>First Time Consumer Transactions</t>
  </si>
  <si>
    <t>Average Order Value (in ones)</t>
  </si>
  <si>
    <r>
      <rPr>
        <vertAlign val="superscript"/>
        <sz val="8"/>
        <color rgb="FF000000"/>
        <rFont val="Times New Roman"/>
        <family val="1"/>
      </rPr>
      <t xml:space="preserve">(1)  </t>
    </r>
    <r>
      <rPr>
        <sz val="8"/>
        <color rgb="FF000000"/>
        <rFont val="Times New Roman"/>
        <family val="1"/>
      </rPr>
      <t>Beginning in Fiscal Q1 2023 Affirm modified the definition of its short-term 0% APR low Average Order Value product from Split Pay to Pay in 4, limiting only to loans with 0% APR and 6-8 week term lengths. Beginning Fiscal Q1 2025 Affirm further modified the definition to include all 'Pay in X' transactions. Pay in X consists of loan transactions with short-term payment plans that have one to four 0% APR installments.</t>
    </r>
  </si>
  <si>
    <r>
      <rPr>
        <vertAlign val="superscript"/>
        <sz val="8"/>
        <color rgb="FF000000"/>
        <rFont val="Times New Roman"/>
        <family val="1"/>
      </rPr>
      <t>(2)</t>
    </r>
    <r>
      <rPr>
        <sz val="8"/>
        <color rgb="FF000000"/>
        <rFont val="Times New Roman"/>
        <family val="1"/>
      </rPr>
      <t xml:space="preserve"> Based on transactions initiated by Affirm through mobile app and website channels as well as Affirm Card.</t>
    </r>
  </si>
  <si>
    <r>
      <rPr>
        <vertAlign val="superscript"/>
        <sz val="8"/>
        <color rgb="FF000000"/>
        <rFont val="Times New Roman"/>
        <family val="1"/>
      </rPr>
      <t>(3)</t>
    </r>
    <r>
      <rPr>
        <sz val="8"/>
        <color rgb="FF000000"/>
        <rFont val="Times New Roman"/>
        <family val="1"/>
      </rPr>
      <t xml:space="preserve"> Active Consumer defined as a consumer who engages in at least one transaction on our platform during the 12 months prior to the measurement date,</t>
    </r>
  </si>
  <si>
    <t>Portfolio Metrics (Unaudited)</t>
  </si>
  <si>
    <t>(in billions unless specified otherwise)</t>
  </si>
  <si>
    <t>Platform Portfolio and Funding Mix segmented by</t>
  </si>
  <si>
    <t>On Balance Sheet (non-securitized)</t>
  </si>
  <si>
    <t xml:space="preserve">On Balance Sheet (securitized) </t>
  </si>
  <si>
    <t xml:space="preserve">Off Balance Sheet (non-securitized) </t>
  </si>
  <si>
    <t xml:space="preserve">Off Balance Sheet (securitized) </t>
  </si>
  <si>
    <t>Total Platform Portfolio</t>
  </si>
  <si>
    <t>Equity Capital Required (in thousands)</t>
  </si>
  <si>
    <t>Equity Capital Required as a percentage of Total Platform Portfolio</t>
  </si>
  <si>
    <t>Funding Capacity</t>
  </si>
  <si>
    <t>Total Platform Portfolio percentage of Funding Capacity</t>
  </si>
  <si>
    <r>
      <rPr>
        <vertAlign val="superscript"/>
        <sz val="8"/>
        <color rgb="FF000000"/>
        <rFont val="Times New Roman"/>
        <family val="1"/>
      </rPr>
      <t xml:space="preserve">(1) </t>
    </r>
    <r>
      <rPr>
        <sz val="8"/>
        <color rgb="FF000000"/>
        <rFont val="Times New Roman"/>
        <family val="1"/>
      </rPr>
      <t>On Balance Sheet (Non-Securitized) includes Loans Pledged as Collateral in warehouse financing vehicles or held by Affirm and consolidated on Affirm’s balance sheet</t>
    </r>
  </si>
  <si>
    <r>
      <rPr>
        <vertAlign val="superscript"/>
        <sz val="8"/>
        <color rgb="FF000000"/>
        <rFont val="Times New Roman"/>
        <family val="1"/>
      </rPr>
      <t xml:space="preserve">(2) </t>
    </r>
    <r>
      <rPr>
        <sz val="8"/>
        <color rgb="FF000000"/>
        <rFont val="Times New Roman"/>
        <family val="1"/>
      </rPr>
      <t>On Balance Sheet (Securitized) includes Loans Pledged as Collateral in securitizations and consolidated on Affirm’s balance sheet</t>
    </r>
  </si>
  <si>
    <r>
      <rPr>
        <vertAlign val="superscript"/>
        <sz val="8"/>
        <color rgb="FF000000"/>
        <rFont val="Times New Roman"/>
        <family val="1"/>
      </rPr>
      <t>(3)</t>
    </r>
    <r>
      <rPr>
        <sz val="8"/>
        <color rgb="FF000000"/>
        <rFont val="Times New Roman"/>
        <family val="1"/>
      </rPr>
      <t xml:space="preserve"> Off Balance Sheet includes Loans Held by Third Parties and not consolidated on Affirm’s balance sheet</t>
    </r>
  </si>
  <si>
    <r>
      <rPr>
        <vertAlign val="superscript"/>
        <sz val="8"/>
        <color rgb="FF000000"/>
        <rFont val="Times New Roman"/>
        <family val="1"/>
      </rPr>
      <t xml:space="preserve">(4) </t>
    </r>
    <r>
      <rPr>
        <sz val="8"/>
        <color rgb="FF000000"/>
        <rFont val="Times New Roman"/>
        <family val="1"/>
      </rPr>
      <t>Off Balance Sheet (Securitized) includes Loans Pledged as Collateral in securitizations and not consolidated on Affirm’s balance sheet</t>
    </r>
  </si>
  <si>
    <r>
      <rPr>
        <vertAlign val="superscript"/>
        <sz val="8"/>
        <color rgb="FF000000"/>
        <rFont val="Times New Roman"/>
        <family val="1"/>
      </rPr>
      <t xml:space="preserve">(5) </t>
    </r>
    <r>
      <rPr>
        <sz val="8"/>
        <color rgb="FF000000"/>
        <rFont val="Times New Roman"/>
        <family val="1"/>
      </rPr>
      <t>Equity Capital Required is the sum of the balance of loans held for investment and loans held for sale, less the balance of funding debt and notes issued by securitization trusts as of the balance sheet date</t>
    </r>
  </si>
  <si>
    <r>
      <rPr>
        <vertAlign val="superscript"/>
        <sz val="8"/>
        <color rgb="FF000000"/>
        <rFont val="Times New Roman"/>
        <family val="1"/>
      </rPr>
      <t xml:space="preserve">(6) </t>
    </r>
    <r>
      <rPr>
        <sz val="8"/>
        <color rgb="FF000000"/>
        <rFont val="Times New Roman"/>
        <family val="1"/>
      </rPr>
      <t>Metrics are unaudited</t>
    </r>
  </si>
  <si>
    <t>Share-Based Payment Expense (Unaudited)</t>
  </si>
  <si>
    <t>Share-Based Payment Expense Breakdown</t>
  </si>
  <si>
    <t>Employee Stock Compensation Expense in Operating Expenses</t>
  </si>
  <si>
    <t>CEO Value Creation Award</t>
  </si>
  <si>
    <t>Total Stock-Based Compensation in Operating Expenses</t>
  </si>
  <si>
    <t>Shopify Commercial Agreement Asset Amortization</t>
  </si>
  <si>
    <t>Amazon Commercial Agreement Asset Amortization</t>
  </si>
  <si>
    <t>Amazon Enterprise Warrant Vesting Expense</t>
  </si>
  <si>
    <t>Total Stock Based Compensation</t>
  </si>
  <si>
    <r>
      <rPr>
        <vertAlign val="superscript"/>
        <sz val="8"/>
        <color rgb="FF000000"/>
        <rFont val="Times New Roman"/>
        <family val="1"/>
      </rPr>
      <t>(1)</t>
    </r>
    <r>
      <rPr>
        <sz val="8"/>
        <color rgb="FF000000"/>
        <rFont val="Times New Roman"/>
        <family val="1"/>
      </rPr>
      <t xml:space="preserve"> Metrics are unaudited</t>
    </r>
  </si>
  <si>
    <r>
      <rPr>
        <vertAlign val="superscript"/>
        <sz val="8"/>
        <color rgb="FF000000"/>
        <rFont val="Times New Roman"/>
        <family val="1"/>
      </rPr>
      <t>(2)</t>
    </r>
    <r>
      <rPr>
        <sz val="8"/>
        <color rgb="FF000000"/>
        <rFont val="Times New Roman"/>
        <family val="1"/>
      </rPr>
      <t xml:space="preserve"> Amounts above are included in operating expenses</t>
    </r>
  </si>
  <si>
    <r>
      <rPr>
        <vertAlign val="superscript"/>
        <sz val="8"/>
        <color rgb="FF000000"/>
        <rFont val="Times New Roman"/>
        <family val="1"/>
      </rPr>
      <t>(3)</t>
    </r>
    <r>
      <rPr>
        <sz val="8"/>
        <color rgb="FF000000"/>
        <rFont val="Times New Roman"/>
        <family val="1"/>
      </rPr>
      <t xml:space="preserve"> Fiscal Q3'21 and Q4'21 amounts include adjustments to amounts previously reported due to understatements in stock-based compensation.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</si>
</sst>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mmmm\ d\,\ yyyy"/>
    <numFmt numFmtId="165" formatCode="yyyy"/>
    <numFmt numFmtId="166" formatCode="&quot;$&quot;* #,##0,_);&quot;$&quot;* \(#,##0,\);&quot;$&quot;* &quot;—&quot;_);_(@_)"/>
    <numFmt numFmtId="167" formatCode="* #,##0,;* \(#,##0,\);* &quot;—&quot;;_(@_)"/>
    <numFmt numFmtId="168" formatCode="&quot;$&quot;* #,##0.00_);&quot;$&quot;* \(#,##0.00\);&quot;$&quot;* &quot;—&quot;_);_(@_)"/>
    <numFmt numFmtId="169" formatCode="#,##0;&quot;-&quot;#,##0;#,##0;_(@_)"/>
    <numFmt numFmtId="170" formatCode="#0.0_)%;\(#0.0\)%;&quot;—&quot;_)\%;_(@_)"/>
    <numFmt numFmtId="171" formatCode="#0;&quot;-&quot;#0;#0;_(@_)"/>
    <numFmt numFmtId="172" formatCode="&quot;$&quot;* #,##0.0,,,_);&quot;$&quot;* \(#,##0.0,,,\);&quot;$&quot;* &quot;—&quot;_);_(@_)"/>
    <numFmt numFmtId="173" formatCode="#0.#######################_)%;\(#0.#######################\)%;&quot;—&quot;_)\%;_(@_)"/>
    <numFmt numFmtId="174" formatCode="#0_)%;\(#0\)%;&quot;—&quot;_)\%;_(@_)"/>
    <numFmt numFmtId="175" formatCode="* #,##0.0,,;* \(#,##0.0,,\);* &quot;—&quot;;_(@_)"/>
    <numFmt numFmtId="176" formatCode="&quot;$&quot;* #,##0_);&quot;$&quot;* \(#,##0\);&quot;$&quot;* &quot;—&quot;_);_(@_)"/>
  </numFmts>
  <fonts count="15"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b/>
      <sz val="10"/>
      <color rgb="FF000000"/>
      <name val="Times New Roman"/>
      <family val="1"/>
    </font>
    <font>
      <sz val="10"/>
      <color rgb="FF000000"/>
      <name val="Times New Roman"/>
      <family val="1"/>
    </font>
    <font>
      <b/>
      <sz val="8"/>
      <color rgb="FF000000"/>
      <name val="Times New Roman"/>
      <family val="1"/>
    </font>
    <font>
      <sz val="8"/>
      <color rgb="FF000000"/>
      <name val="Times New Roman"/>
      <family val="1"/>
    </font>
    <font>
      <sz val="8"/>
      <color rgb="FF026DCE"/>
      <name val="Times New Roman"/>
      <family val="1"/>
    </font>
    <font>
      <sz val="8"/>
      <color rgb="FF000000"/>
      <name val="Arial"/>
      <family val="2"/>
    </font>
    <font>
      <b/>
      <i/>
      <sz val="8"/>
      <color rgb="FF000000"/>
      <name val="Times New Roman"/>
      <family val="1"/>
    </font>
    <font>
      <b/>
      <sz val="8"/>
      <color rgb="FF026DCE"/>
      <name val="Times New Roman"/>
      <family val="1"/>
    </font>
    <font>
      <vertAlign val="superscript"/>
      <sz val="8"/>
      <color rgb="FF000000"/>
      <name val="Times New Roman"/>
      <family val="1"/>
    </font>
  </fonts>
  <fills count="3">
    <fill>
      <patternFill patternType="none"/>
    </fill>
    <fill>
      <patternFill patternType="gray125"/>
    </fill>
    <fill>
      <patternFill patternType="solid">
        <fgColor rgb="FFDBDBDB"/>
        <bgColor indexed="64"/>
      </patternFill>
    </fill>
  </fills>
  <borders count="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diagonal/>
    </border>
  </borders>
  <cellStyleXfs count="6">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cellStyleXfs>
  <cellXfs count="67">
    <xf numFmtId="0" fontId="0" fillId="0" borderId="0" xfId="0"/>
    <xf numFmtId="0" fontId="1" fillId="0" borderId="0" xfId="1">
      <alignment wrapText="1"/>
    </xf>
    <xf numFmtId="0" fontId="6" fillId="0" borderId="0" xfId="0" applyFont="1" applyAlignment="1">
      <alignment wrapText="1"/>
    </xf>
    <xf numFmtId="0" fontId="8" fillId="0" borderId="0" xfId="0" applyFont="1" applyAlignment="1">
      <alignment horizontal="left" wrapText="1"/>
    </xf>
    <xf numFmtId="0" fontId="9" fillId="0" borderId="0" xfId="0" applyFont="1" applyAlignment="1">
      <alignment horizontal="left" wrapText="1"/>
    </xf>
    <xf numFmtId="164" fontId="8" fillId="0" borderId="2" xfId="0" applyNumberFormat="1" applyFont="1" applyBorder="1" applyAlignment="1">
      <alignment horizontal="center" wrapText="1"/>
    </xf>
    <xf numFmtId="165" fontId="8" fillId="0" borderId="2" xfId="0" applyNumberFormat="1" applyFont="1" applyBorder="1" applyAlignment="1">
      <alignment horizontal="center" wrapText="1"/>
    </xf>
    <xf numFmtId="0" fontId="9" fillId="0" borderId="3" xfId="0" applyFont="1" applyBorder="1" applyAlignment="1">
      <alignment horizontal="left" wrapText="1"/>
    </xf>
    <xf numFmtId="0" fontId="9" fillId="0" borderId="0" xfId="0" applyFont="1" applyAlignment="1">
      <alignment horizontal="left" wrapText="1" indent="1"/>
    </xf>
    <xf numFmtId="166" fontId="10" fillId="0" borderId="0" xfId="0" applyNumberFormat="1" applyFont="1" applyAlignment="1">
      <alignment wrapText="1"/>
    </xf>
    <xf numFmtId="167" fontId="10" fillId="0" borderId="1" xfId="0" applyNumberFormat="1" applyFont="1" applyBorder="1" applyAlignment="1">
      <alignment wrapText="1"/>
    </xf>
    <xf numFmtId="0" fontId="8" fillId="0" borderId="0" xfId="0" applyFont="1" applyAlignment="1">
      <alignment horizontal="left" wrapText="1" indent="3"/>
    </xf>
    <xf numFmtId="167" fontId="8" fillId="0" borderId="3" xfId="0" applyNumberFormat="1" applyFont="1" applyBorder="1" applyAlignment="1">
      <alignment wrapText="1"/>
    </xf>
    <xf numFmtId="167" fontId="10" fillId="0" borderId="0" xfId="0" applyNumberFormat="1" applyFont="1" applyAlignment="1">
      <alignment wrapText="1"/>
    </xf>
    <xf numFmtId="167" fontId="8" fillId="0" borderId="2" xfId="0" applyNumberFormat="1" applyFont="1" applyBorder="1" applyAlignment="1">
      <alignment wrapText="1"/>
    </xf>
    <xf numFmtId="0" fontId="9" fillId="0" borderId="3" xfId="0" applyFont="1" applyBorder="1" applyAlignment="1">
      <alignment wrapText="1"/>
    </xf>
    <xf numFmtId="167" fontId="10" fillId="0" borderId="2" xfId="0" applyNumberFormat="1" applyFont="1" applyBorder="1" applyAlignment="1">
      <alignment wrapText="1"/>
    </xf>
    <xf numFmtId="166" fontId="8" fillId="0" borderId="4" xfId="0" applyNumberFormat="1" applyFont="1" applyBorder="1" applyAlignment="1">
      <alignment wrapText="1"/>
    </xf>
    <xf numFmtId="0" fontId="9" fillId="0" borderId="5" xfId="0" applyFont="1" applyBorder="1" applyAlignment="1">
      <alignment horizontal="right" wrapText="1"/>
    </xf>
    <xf numFmtId="0" fontId="11" fillId="0" borderId="0" xfId="0" applyFont="1" applyAlignment="1">
      <alignment wrapText="1"/>
    </xf>
    <xf numFmtId="0" fontId="1" fillId="0" borderId="0" xfId="0" applyFont="1" applyAlignment="1">
      <alignment wrapText="1"/>
    </xf>
    <xf numFmtId="168" fontId="9" fillId="0" borderId="0" xfId="0" applyNumberFormat="1" applyFont="1" applyAlignment="1">
      <alignment wrapText="1"/>
    </xf>
    <xf numFmtId="169" fontId="10" fillId="0" borderId="0" xfId="0" applyNumberFormat="1" applyFont="1" applyAlignment="1">
      <alignment horizontal="right" wrapText="1"/>
    </xf>
    <xf numFmtId="0" fontId="12" fillId="0" borderId="3" xfId="0" applyFont="1" applyBorder="1" applyAlignment="1">
      <alignment horizontal="center" wrapText="1"/>
    </xf>
    <xf numFmtId="0" fontId="11" fillId="0" borderId="3" xfId="0" applyFont="1" applyBorder="1" applyAlignment="1">
      <alignment wrapText="1"/>
    </xf>
    <xf numFmtId="0" fontId="8" fillId="0" borderId="0" xfId="0" applyFont="1" applyAlignment="1">
      <alignment wrapText="1"/>
    </xf>
    <xf numFmtId="0" fontId="9" fillId="0" borderId="0" xfId="0" applyFont="1" applyAlignment="1">
      <alignment wrapText="1"/>
    </xf>
    <xf numFmtId="166" fontId="8" fillId="0" borderId="2" xfId="0" applyNumberFormat="1" applyFont="1" applyBorder="1" applyAlignment="1">
      <alignment wrapText="1"/>
    </xf>
    <xf numFmtId="167" fontId="10" fillId="0" borderId="3" xfId="0" applyNumberFormat="1" applyFont="1" applyBorder="1" applyAlignment="1">
      <alignment wrapText="1"/>
    </xf>
    <xf numFmtId="166" fontId="8" fillId="0" borderId="3" xfId="0" applyNumberFormat="1" applyFont="1" applyBorder="1" applyAlignment="1">
      <alignment wrapText="1"/>
    </xf>
    <xf numFmtId="166" fontId="8" fillId="0" borderId="0" xfId="0" applyNumberFormat="1" applyFont="1" applyAlignment="1">
      <alignment wrapText="1"/>
    </xf>
    <xf numFmtId="166" fontId="9" fillId="0" borderId="2" xfId="0" applyNumberFormat="1" applyFont="1" applyBorder="1" applyAlignment="1">
      <alignment wrapText="1"/>
    </xf>
    <xf numFmtId="170" fontId="8" fillId="0" borderId="2" xfId="0" applyNumberFormat="1" applyFont="1" applyBorder="1" applyAlignment="1">
      <alignment wrapText="1"/>
    </xf>
    <xf numFmtId="0" fontId="8" fillId="0" borderId="3" xfId="0" applyFont="1" applyBorder="1" applyAlignment="1">
      <alignment horizontal="center" wrapText="1"/>
    </xf>
    <xf numFmtId="164" fontId="8" fillId="0" borderId="1" xfId="0" applyNumberFormat="1" applyFont="1" applyBorder="1" applyAlignment="1">
      <alignment horizontal="center" wrapText="1"/>
    </xf>
    <xf numFmtId="171" fontId="8" fillId="0" borderId="2" xfId="0" applyNumberFormat="1" applyFont="1" applyBorder="1" applyAlignment="1">
      <alignment horizontal="center" wrapText="1"/>
    </xf>
    <xf numFmtId="0" fontId="1" fillId="0" borderId="3" xfId="0" applyFont="1" applyBorder="1" applyAlignment="1">
      <alignment wrapText="1"/>
    </xf>
    <xf numFmtId="0" fontId="9" fillId="0" borderId="5" xfId="0" applyFont="1" applyBorder="1" applyAlignment="1">
      <alignment wrapText="1"/>
    </xf>
    <xf numFmtId="0" fontId="1" fillId="0" borderId="5" xfId="0" applyFont="1" applyBorder="1" applyAlignment="1">
      <alignment wrapText="1"/>
    </xf>
    <xf numFmtId="172" fontId="10" fillId="0" borderId="0" xfId="0" applyNumberFormat="1" applyFont="1" applyAlignment="1">
      <alignment wrapText="1"/>
    </xf>
    <xf numFmtId="172" fontId="10" fillId="0" borderId="1" xfId="0" applyNumberFormat="1" applyFont="1" applyBorder="1" applyAlignment="1">
      <alignment wrapText="1"/>
    </xf>
    <xf numFmtId="172" fontId="8" fillId="0" borderId="2" xfId="0" applyNumberFormat="1" applyFont="1" applyBorder="1" applyAlignment="1">
      <alignment wrapText="1"/>
    </xf>
    <xf numFmtId="173" fontId="9" fillId="0" borderId="3" xfId="0" applyNumberFormat="1" applyFont="1" applyBorder="1" applyAlignment="1">
      <alignment horizontal="right" wrapText="1"/>
    </xf>
    <xf numFmtId="174" fontId="9" fillId="0" borderId="3" xfId="0" applyNumberFormat="1" applyFont="1" applyBorder="1" applyAlignment="1">
      <alignment horizontal="right" wrapText="1"/>
    </xf>
    <xf numFmtId="173" fontId="9" fillId="0" borderId="0" xfId="0" applyNumberFormat="1" applyFont="1" applyAlignment="1">
      <alignment horizontal="right" wrapText="1"/>
    </xf>
    <xf numFmtId="174" fontId="9" fillId="0" borderId="0" xfId="0" applyNumberFormat="1" applyFont="1" applyAlignment="1">
      <alignment horizontal="right" wrapText="1"/>
    </xf>
    <xf numFmtId="175" fontId="10" fillId="0" borderId="0" xfId="0" applyNumberFormat="1" applyFont="1" applyAlignment="1">
      <alignment wrapText="1"/>
    </xf>
    <xf numFmtId="175" fontId="10" fillId="0" borderId="1" xfId="0" applyNumberFormat="1" applyFont="1" applyBorder="1" applyAlignment="1">
      <alignment wrapText="1"/>
    </xf>
    <xf numFmtId="175" fontId="8" fillId="0" borderId="2" xfId="0" applyNumberFormat="1" applyFont="1" applyBorder="1" applyAlignment="1">
      <alignment wrapText="1"/>
    </xf>
    <xf numFmtId="175" fontId="10" fillId="0" borderId="3" xfId="0" applyNumberFormat="1" applyFont="1" applyBorder="1" applyAlignment="1">
      <alignment wrapText="1"/>
    </xf>
    <xf numFmtId="176" fontId="10" fillId="0" borderId="0" xfId="0" applyNumberFormat="1" applyFont="1" applyAlignment="1">
      <alignment wrapText="1"/>
    </xf>
    <xf numFmtId="0" fontId="10" fillId="2" borderId="0" xfId="0" applyFont="1" applyFill="1" applyAlignment="1">
      <alignment wrapText="1"/>
    </xf>
    <xf numFmtId="0" fontId="10" fillId="2" borderId="1" xfId="0" applyFont="1" applyFill="1" applyBorder="1" applyAlignment="1">
      <alignment wrapText="1"/>
    </xf>
    <xf numFmtId="0" fontId="9" fillId="2" borderId="3" xfId="0" applyFont="1" applyFill="1" applyBorder="1" applyAlignment="1">
      <alignment horizontal="right" wrapText="1"/>
    </xf>
    <xf numFmtId="0" fontId="9" fillId="2" borderId="0" xfId="0" applyFont="1" applyFill="1" applyAlignment="1">
      <alignment horizontal="right" wrapText="1"/>
    </xf>
    <xf numFmtId="0" fontId="10" fillId="2" borderId="3" xfId="0" applyFont="1" applyFill="1" applyBorder="1" applyAlignment="1">
      <alignment wrapText="1"/>
    </xf>
    <xf numFmtId="0" fontId="9" fillId="0" borderId="3" xfId="0" applyFont="1" applyBorder="1" applyAlignment="1">
      <alignment horizontal="right" wrapText="1"/>
    </xf>
    <xf numFmtId="166" fontId="13" fillId="0" borderId="0" xfId="0" applyNumberFormat="1" applyFont="1" applyAlignment="1">
      <alignment wrapText="1"/>
    </xf>
    <xf numFmtId="172" fontId="13" fillId="0" borderId="0" xfId="0" applyNumberFormat="1" applyFont="1" applyAlignment="1">
      <alignment wrapText="1"/>
    </xf>
    <xf numFmtId="0" fontId="10" fillId="0" borderId="3" xfId="0" applyFont="1" applyBorder="1" applyAlignment="1">
      <alignment wrapText="1"/>
    </xf>
    <xf numFmtId="0" fontId="6" fillId="0" borderId="0" xfId="0" applyFont="1" applyAlignment="1">
      <alignment wrapText="1"/>
    </xf>
    <xf numFmtId="0" fontId="0" fillId="0" borderId="0" xfId="0"/>
    <xf numFmtId="0" fontId="7" fillId="0" borderId="0" xfId="0" applyFont="1" applyAlignment="1">
      <alignment wrapText="1"/>
    </xf>
    <xf numFmtId="0" fontId="9" fillId="0" borderId="0" xfId="0" applyFont="1" applyAlignment="1">
      <alignment horizontal="left" wrapText="1"/>
    </xf>
    <xf numFmtId="0" fontId="8" fillId="0" borderId="1" xfId="0" applyFont="1" applyBorder="1" applyAlignment="1">
      <alignment horizontal="center" wrapText="1"/>
    </xf>
    <xf numFmtId="0" fontId="9" fillId="0" borderId="3" xfId="0" applyFont="1" applyBorder="1" applyAlignment="1">
      <alignment horizontal="left" wrapText="1"/>
    </xf>
    <xf numFmtId="0" fontId="9" fillId="0" borderId="0" xfId="0" applyFont="1" applyAlignment="1">
      <alignment wrapText="1"/>
    </xf>
  </cellXfs>
  <cellStyles count="6">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0"/>
  <sheetViews>
    <sheetView tabSelected="1" showRuler="0" workbookViewId="0">
      <selection activeCell="D28" sqref="D28"/>
    </sheetView>
  </sheetViews>
  <sheetFormatPr defaultColWidth="12.81640625" defaultRowHeight="12.5" x14ac:dyDescent="0.25"/>
  <cols>
    <col min="1" max="14" width="22.453125" customWidth="1"/>
  </cols>
  <sheetData>
    <row r="1" spans="1:14" ht="15" customHeight="1" x14ac:dyDescent="0.25"/>
    <row r="2" spans="1:14" ht="15" customHeight="1" x14ac:dyDescent="0.25"/>
    <row r="3" spans="1:14" ht="15" customHeight="1" x14ac:dyDescent="0.3">
      <c r="A3" s="2" t="s">
        <v>0</v>
      </c>
    </row>
    <row r="4" spans="1:14" ht="15" customHeight="1" x14ac:dyDescent="0.3">
      <c r="A4" s="60" t="s">
        <v>1</v>
      </c>
      <c r="B4" s="61"/>
    </row>
    <row r="5" spans="1:14" ht="15" customHeight="1" x14ac:dyDescent="0.3">
      <c r="A5" s="60" t="s">
        <v>2</v>
      </c>
      <c r="B5" s="61"/>
    </row>
    <row r="6" spans="1:14" ht="15" customHeight="1" x14ac:dyDescent="0.25"/>
    <row r="7" spans="1:14" ht="15" customHeight="1" x14ac:dyDescent="0.25"/>
    <row r="8" spans="1:14" ht="15" customHeight="1" x14ac:dyDescent="0.25"/>
    <row r="9" spans="1:14" ht="33.25" customHeight="1" x14ac:dyDescent="0.25">
      <c r="A9" s="62" t="s">
        <v>3</v>
      </c>
      <c r="B9" s="61"/>
      <c r="C9" s="61"/>
      <c r="D9" s="61"/>
      <c r="E9" s="61"/>
      <c r="F9" s="61"/>
      <c r="G9" s="61"/>
      <c r="H9" s="61"/>
      <c r="I9" s="61"/>
      <c r="J9" s="61"/>
      <c r="K9" s="61"/>
      <c r="L9" s="61"/>
      <c r="M9" s="61"/>
      <c r="N9" s="61"/>
    </row>
    <row r="10" spans="1:14" ht="33.25" customHeight="1" x14ac:dyDescent="0.25">
      <c r="A10" s="61"/>
      <c r="B10" s="61"/>
      <c r="C10" s="61"/>
      <c r="D10" s="61"/>
      <c r="E10" s="61"/>
      <c r="F10" s="61"/>
      <c r="G10" s="61"/>
      <c r="H10" s="61"/>
      <c r="I10" s="61"/>
      <c r="J10" s="61"/>
      <c r="K10" s="61"/>
      <c r="L10" s="61"/>
      <c r="M10" s="61"/>
      <c r="N10" s="61"/>
    </row>
    <row r="11" spans="1:14" ht="14.25" customHeight="1" x14ac:dyDescent="0.25"/>
    <row r="12" spans="1:14" ht="15" customHeight="1" x14ac:dyDescent="0.25"/>
    <row r="13" spans="1:14" ht="15" customHeight="1" x14ac:dyDescent="0.25">
      <c r="A13" s="62" t="s">
        <v>4</v>
      </c>
      <c r="B13" s="61"/>
      <c r="C13" s="61"/>
      <c r="D13" s="61"/>
      <c r="E13" s="61"/>
      <c r="F13" s="61"/>
      <c r="G13" s="61"/>
      <c r="H13" s="61"/>
      <c r="I13" s="61"/>
      <c r="J13" s="61"/>
      <c r="K13" s="61"/>
      <c r="L13" s="61"/>
      <c r="M13" s="61"/>
      <c r="N13" s="61"/>
    </row>
    <row r="14" spans="1:14" ht="21.75" customHeight="1" x14ac:dyDescent="0.25">
      <c r="A14" s="61"/>
      <c r="B14" s="61"/>
      <c r="C14" s="61"/>
      <c r="D14" s="61"/>
      <c r="E14" s="61"/>
      <c r="F14" s="61"/>
      <c r="G14" s="61"/>
      <c r="H14" s="61"/>
      <c r="I14" s="61"/>
      <c r="J14" s="61"/>
      <c r="K14" s="61"/>
      <c r="L14" s="61"/>
      <c r="M14" s="61"/>
      <c r="N14" s="61"/>
    </row>
    <row r="15" spans="1:14" ht="14.25" customHeight="1" x14ac:dyDescent="0.25">
      <c r="A15" s="61"/>
      <c r="B15" s="61"/>
      <c r="C15" s="61"/>
      <c r="D15" s="61"/>
      <c r="E15" s="61"/>
      <c r="F15" s="61"/>
      <c r="G15" s="61"/>
      <c r="H15" s="61"/>
      <c r="I15" s="61"/>
      <c r="J15" s="61"/>
      <c r="K15" s="61"/>
      <c r="L15" s="61"/>
      <c r="M15" s="61"/>
      <c r="N15" s="61"/>
    </row>
    <row r="16" spans="1:14" ht="14.25" customHeight="1" x14ac:dyDescent="0.25">
      <c r="A16" s="61"/>
      <c r="B16" s="61"/>
      <c r="C16" s="61"/>
      <c r="D16" s="61"/>
      <c r="E16" s="61"/>
      <c r="F16" s="61"/>
      <c r="G16" s="61"/>
      <c r="H16" s="61"/>
      <c r="I16" s="61"/>
      <c r="J16" s="61"/>
      <c r="K16" s="61"/>
      <c r="L16" s="61"/>
      <c r="M16" s="61"/>
      <c r="N16" s="61"/>
    </row>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4">
    <mergeCell ref="A4:B4"/>
    <mergeCell ref="A5:B5"/>
    <mergeCell ref="A13:N16"/>
    <mergeCell ref="A9:N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0"/>
  <sheetViews>
    <sheetView zoomScale="130" zoomScaleNormal="130" workbookViewId="0">
      <pane xSplit="2" ySplit="4" topLeftCell="U5" activePane="bottomRight" state="frozen"/>
      <selection pane="topRight"/>
      <selection pane="bottomLeft"/>
      <selection pane="bottomRight" activeCell="Y35" sqref="Y35"/>
    </sheetView>
  </sheetViews>
  <sheetFormatPr defaultColWidth="12.81640625" defaultRowHeight="12.5" x14ac:dyDescent="0.25"/>
  <cols>
    <col min="1" max="1" width="43.1796875" customWidth="1"/>
    <col min="2" max="2" width="2.1796875" hidden="1" customWidth="1"/>
    <col min="3" max="3" width="15.81640625" customWidth="1"/>
    <col min="4" max="4" width="17.81640625" customWidth="1"/>
    <col min="5" max="5" width="16.6328125" customWidth="1"/>
    <col min="6" max="8" width="14.6328125" customWidth="1"/>
    <col min="9" max="11" width="15.1796875" customWidth="1"/>
    <col min="12" max="14" width="14.6328125" customWidth="1"/>
    <col min="15" max="15" width="15.1796875" customWidth="1"/>
    <col min="16" max="20" width="14.6328125" customWidth="1"/>
    <col min="21" max="25" width="14.81640625" customWidth="1"/>
    <col min="26" max="26" width="1.453125" customWidth="1"/>
    <col min="27" max="32" width="15.1796875" customWidth="1"/>
  </cols>
  <sheetData>
    <row r="1" spans="1:32" ht="15" customHeight="1" x14ac:dyDescent="0.25">
      <c r="A1" s="3" t="s">
        <v>5</v>
      </c>
    </row>
    <row r="2" spans="1:32" ht="34.25" customHeight="1" x14ac:dyDescent="0.25">
      <c r="A2" s="4" t="s">
        <v>6</v>
      </c>
    </row>
    <row r="3" spans="1:32" ht="15" customHeight="1" x14ac:dyDescent="0.25">
      <c r="A3" s="4" t="s">
        <v>7</v>
      </c>
      <c r="C3" s="64" t="s">
        <v>8</v>
      </c>
      <c r="D3" s="61"/>
      <c r="E3" s="61"/>
      <c r="F3" s="61"/>
      <c r="G3" s="61"/>
      <c r="H3" s="61"/>
      <c r="I3" s="61"/>
      <c r="J3" s="61"/>
      <c r="K3" s="61"/>
      <c r="L3" s="61"/>
      <c r="M3" s="61"/>
      <c r="N3" s="61"/>
      <c r="O3" s="61"/>
      <c r="P3" s="61"/>
      <c r="Q3" s="61"/>
      <c r="R3" s="61"/>
      <c r="S3" s="61"/>
      <c r="T3" s="61"/>
      <c r="U3" s="61"/>
      <c r="V3" s="61"/>
      <c r="W3" s="61"/>
      <c r="X3" s="61"/>
      <c r="AA3" s="64" t="s">
        <v>9</v>
      </c>
      <c r="AB3" s="61"/>
      <c r="AC3" s="61"/>
      <c r="AD3" s="61"/>
      <c r="AE3" s="61"/>
    </row>
    <row r="4" spans="1:32" ht="25.75" customHeight="1" x14ac:dyDescent="0.25">
      <c r="C4" s="5">
        <v>43738</v>
      </c>
      <c r="D4" s="5">
        <v>43830</v>
      </c>
      <c r="E4" s="5">
        <v>43921</v>
      </c>
      <c r="F4" s="5">
        <v>44012</v>
      </c>
      <c r="G4" s="5">
        <v>44104</v>
      </c>
      <c r="H4" s="5">
        <v>44196</v>
      </c>
      <c r="I4" s="5">
        <v>44286</v>
      </c>
      <c r="J4" s="5">
        <v>44377</v>
      </c>
      <c r="K4" s="5">
        <v>44469</v>
      </c>
      <c r="L4" s="5">
        <v>44561</v>
      </c>
      <c r="M4" s="5">
        <v>44651</v>
      </c>
      <c r="N4" s="5">
        <v>44742</v>
      </c>
      <c r="O4" s="5">
        <v>44834</v>
      </c>
      <c r="P4" s="5">
        <v>44926</v>
      </c>
      <c r="Q4" s="5">
        <v>45016</v>
      </c>
      <c r="R4" s="5">
        <v>45107</v>
      </c>
      <c r="S4" s="5">
        <v>45199</v>
      </c>
      <c r="T4" s="5">
        <v>45291</v>
      </c>
      <c r="U4" s="5">
        <v>45382</v>
      </c>
      <c r="V4" s="5">
        <v>45473</v>
      </c>
      <c r="W4" s="5">
        <v>45565</v>
      </c>
      <c r="X4" s="5">
        <v>45657</v>
      </c>
      <c r="Y4" s="5">
        <v>45747</v>
      </c>
      <c r="AA4" s="6">
        <v>43646</v>
      </c>
      <c r="AB4" s="6">
        <v>44012</v>
      </c>
      <c r="AC4" s="6">
        <v>44377</v>
      </c>
      <c r="AD4" s="6">
        <v>44742</v>
      </c>
      <c r="AE4" s="6">
        <v>45107</v>
      </c>
      <c r="AF4" s="6">
        <v>45473</v>
      </c>
    </row>
    <row r="5" spans="1:32" ht="27.5" customHeight="1" x14ac:dyDescent="0.25">
      <c r="A5" s="3" t="s">
        <v>10</v>
      </c>
      <c r="C5" s="7"/>
      <c r="D5" s="7" t="s">
        <v>11</v>
      </c>
      <c r="E5" s="7"/>
      <c r="F5" s="7"/>
      <c r="G5" s="23"/>
      <c r="H5" s="23"/>
      <c r="I5" s="23"/>
      <c r="J5" s="23"/>
      <c r="K5" s="7"/>
      <c r="L5" s="7"/>
      <c r="M5" s="7"/>
      <c r="N5" s="7"/>
      <c r="O5" s="7"/>
      <c r="P5" s="23"/>
      <c r="Q5" s="23"/>
      <c r="R5" s="23"/>
      <c r="S5" s="23"/>
      <c r="T5" s="23"/>
      <c r="U5" s="23"/>
      <c r="V5" s="23"/>
      <c r="W5" s="23"/>
      <c r="X5" s="23"/>
      <c r="Y5" s="23"/>
      <c r="AA5" s="24"/>
      <c r="AB5" s="24"/>
      <c r="AC5" s="23"/>
      <c r="AD5" s="23"/>
      <c r="AE5" s="23"/>
      <c r="AF5" s="23"/>
    </row>
    <row r="6" spans="1:32" ht="15" customHeight="1" x14ac:dyDescent="0.25">
      <c r="A6" s="8" t="s">
        <v>12</v>
      </c>
      <c r="C6" s="9">
        <v>36389000</v>
      </c>
      <c r="D6" s="9">
        <v>67764000</v>
      </c>
      <c r="E6" s="9">
        <v>67350000</v>
      </c>
      <c r="F6" s="9">
        <v>85249000</v>
      </c>
      <c r="G6" s="9">
        <v>93265000</v>
      </c>
      <c r="H6" s="9">
        <v>99630000</v>
      </c>
      <c r="I6" s="9">
        <v>97999000</v>
      </c>
      <c r="J6" s="9">
        <v>88657000</v>
      </c>
      <c r="K6" s="9">
        <v>92244000</v>
      </c>
      <c r="L6" s="9">
        <v>127087000</v>
      </c>
      <c r="M6" s="9">
        <v>121054000</v>
      </c>
      <c r="N6" s="9">
        <v>118126000</v>
      </c>
      <c r="O6" s="9">
        <v>113149000</v>
      </c>
      <c r="P6" s="9">
        <v>134019000</v>
      </c>
      <c r="Q6" s="9">
        <v>119013000</v>
      </c>
      <c r="R6" s="9">
        <v>141419000</v>
      </c>
      <c r="S6" s="9">
        <v>145950000</v>
      </c>
      <c r="T6" s="9">
        <v>188357000</v>
      </c>
      <c r="U6" s="9">
        <v>159292000</v>
      </c>
      <c r="V6" s="9">
        <v>181008000</v>
      </c>
      <c r="W6" s="9">
        <v>184339000</v>
      </c>
      <c r="X6" s="9">
        <v>244895000</v>
      </c>
      <c r="Y6" s="9">
        <v>213973000</v>
      </c>
      <c r="AA6" s="9">
        <v>132363000</v>
      </c>
      <c r="AB6" s="9">
        <v>256752000</v>
      </c>
      <c r="AC6" s="9">
        <v>379551000</v>
      </c>
      <c r="AD6" s="9">
        <v>458511000</v>
      </c>
      <c r="AE6" s="9">
        <v>507600000</v>
      </c>
      <c r="AF6" s="9">
        <v>674607000</v>
      </c>
    </row>
    <row r="7" spans="1:32" ht="15" customHeight="1" x14ac:dyDescent="0.25">
      <c r="A7" s="8" t="s">
        <v>13</v>
      </c>
      <c r="C7" s="10">
        <v>3601000</v>
      </c>
      <c r="D7" s="10">
        <v>7110000</v>
      </c>
      <c r="E7" s="10">
        <v>5930000</v>
      </c>
      <c r="F7" s="10">
        <v>2699000</v>
      </c>
      <c r="G7" s="10">
        <v>5958000</v>
      </c>
      <c r="H7" s="10">
        <v>10820000</v>
      </c>
      <c r="I7" s="10">
        <v>13809000</v>
      </c>
      <c r="J7" s="10">
        <v>19264000</v>
      </c>
      <c r="K7" s="10">
        <v>19395000</v>
      </c>
      <c r="L7" s="10">
        <v>26558000</v>
      </c>
      <c r="M7" s="10">
        <v>23169000</v>
      </c>
      <c r="N7" s="10">
        <v>31574000</v>
      </c>
      <c r="O7" s="10">
        <v>26708000</v>
      </c>
      <c r="P7" s="10">
        <v>29117000</v>
      </c>
      <c r="Q7" s="10">
        <v>29469000</v>
      </c>
      <c r="R7" s="10">
        <v>34044000</v>
      </c>
      <c r="S7" s="10">
        <v>33476000</v>
      </c>
      <c r="T7" s="10">
        <v>39269000</v>
      </c>
      <c r="U7" s="10">
        <v>35676000</v>
      </c>
      <c r="V7" s="10">
        <v>42980000</v>
      </c>
      <c r="W7" s="10">
        <v>47480000</v>
      </c>
      <c r="X7" s="10">
        <v>58142000</v>
      </c>
      <c r="Y7" s="10">
        <v>58572000</v>
      </c>
      <c r="AA7" s="10">
        <v>7911000</v>
      </c>
      <c r="AB7" s="10">
        <v>19340000</v>
      </c>
      <c r="AC7" s="10">
        <v>49851000</v>
      </c>
      <c r="AD7" s="10">
        <v>100696000</v>
      </c>
      <c r="AE7" s="10">
        <v>119338000</v>
      </c>
      <c r="AF7" s="10">
        <v>151401000</v>
      </c>
    </row>
    <row r="8" spans="1:32" ht="15" customHeight="1" x14ac:dyDescent="0.25">
      <c r="A8" s="11" t="s">
        <v>14</v>
      </c>
      <c r="C8" s="12">
        <f t="shared" ref="C8:X8" si="0">SUM(C6:C7)</f>
        <v>39990000</v>
      </c>
      <c r="D8" s="12">
        <f t="shared" si="0"/>
        <v>74874000</v>
      </c>
      <c r="E8" s="12">
        <f t="shared" si="0"/>
        <v>73280000</v>
      </c>
      <c r="F8" s="12">
        <f t="shared" si="0"/>
        <v>87948000</v>
      </c>
      <c r="G8" s="12">
        <f t="shared" si="0"/>
        <v>99223000</v>
      </c>
      <c r="H8" s="12">
        <f t="shared" si="0"/>
        <v>110450000</v>
      </c>
      <c r="I8" s="12">
        <f t="shared" si="0"/>
        <v>111808000</v>
      </c>
      <c r="J8" s="12">
        <f t="shared" si="0"/>
        <v>107921000</v>
      </c>
      <c r="K8" s="12">
        <f t="shared" si="0"/>
        <v>111639000</v>
      </c>
      <c r="L8" s="12">
        <f t="shared" si="0"/>
        <v>153645000</v>
      </c>
      <c r="M8" s="12">
        <f t="shared" si="0"/>
        <v>144223000</v>
      </c>
      <c r="N8" s="12">
        <f t="shared" si="0"/>
        <v>149700000</v>
      </c>
      <c r="O8" s="12">
        <f t="shared" si="0"/>
        <v>139857000</v>
      </c>
      <c r="P8" s="12">
        <f t="shared" si="0"/>
        <v>163136000</v>
      </c>
      <c r="Q8" s="12">
        <f t="shared" si="0"/>
        <v>148482000</v>
      </c>
      <c r="R8" s="12">
        <f t="shared" si="0"/>
        <v>175463000</v>
      </c>
      <c r="S8" s="12">
        <f t="shared" si="0"/>
        <v>179426000</v>
      </c>
      <c r="T8" s="12">
        <f t="shared" si="0"/>
        <v>227626000</v>
      </c>
      <c r="U8" s="12">
        <f t="shared" si="0"/>
        <v>194968000</v>
      </c>
      <c r="V8" s="12">
        <f t="shared" si="0"/>
        <v>223988000</v>
      </c>
      <c r="W8" s="12">
        <f t="shared" si="0"/>
        <v>231819000</v>
      </c>
      <c r="X8" s="12">
        <f t="shared" si="0"/>
        <v>303037000</v>
      </c>
      <c r="Y8" s="12">
        <v>272545000</v>
      </c>
      <c r="AA8" s="12">
        <f t="shared" ref="AA8:AF8" si="1">SUM(AA6:AA7)</f>
        <v>140274000</v>
      </c>
      <c r="AB8" s="12">
        <f t="shared" si="1"/>
        <v>276092000</v>
      </c>
      <c r="AC8" s="12">
        <f t="shared" si="1"/>
        <v>429402000</v>
      </c>
      <c r="AD8" s="12">
        <f t="shared" si="1"/>
        <v>559207000</v>
      </c>
      <c r="AE8" s="12">
        <f t="shared" si="1"/>
        <v>626938000</v>
      </c>
      <c r="AF8" s="12">
        <f t="shared" si="1"/>
        <v>826008000</v>
      </c>
    </row>
    <row r="9" spans="1:32" ht="15" customHeight="1" x14ac:dyDescent="0.25">
      <c r="A9" s="8" t="s">
        <v>15</v>
      </c>
      <c r="C9" s="13">
        <v>40168000</v>
      </c>
      <c r="D9" s="13">
        <v>45073000</v>
      </c>
      <c r="E9" s="13">
        <v>52372000</v>
      </c>
      <c r="F9" s="13">
        <v>49117000</v>
      </c>
      <c r="G9" s="13">
        <v>54237000</v>
      </c>
      <c r="H9" s="13">
        <v>73857000</v>
      </c>
      <c r="I9" s="13">
        <v>94530000</v>
      </c>
      <c r="J9" s="13">
        <v>103793000</v>
      </c>
      <c r="K9" s="13">
        <v>117302000</v>
      </c>
      <c r="L9" s="13">
        <v>138355000</v>
      </c>
      <c r="M9" s="13">
        <v>134599000</v>
      </c>
      <c r="N9" s="13">
        <v>137624000</v>
      </c>
      <c r="O9" s="13">
        <v>136802000</v>
      </c>
      <c r="P9" s="13">
        <v>155321000</v>
      </c>
      <c r="Q9" s="13">
        <v>178270000</v>
      </c>
      <c r="R9" s="13">
        <v>214824000</v>
      </c>
      <c r="S9" s="13">
        <v>262679000</v>
      </c>
      <c r="T9" s="13">
        <v>288346000</v>
      </c>
      <c r="U9" s="13">
        <v>315712000</v>
      </c>
      <c r="V9" s="13">
        <v>337618000</v>
      </c>
      <c r="W9" s="13">
        <v>377064000</v>
      </c>
      <c r="X9" s="13">
        <v>409367000</v>
      </c>
      <c r="Y9" s="13">
        <v>402701000</v>
      </c>
      <c r="AA9" s="13">
        <v>119404000</v>
      </c>
      <c r="AB9" s="13">
        <v>186730000</v>
      </c>
      <c r="AC9" s="13">
        <v>326417000</v>
      </c>
      <c r="AD9" s="13">
        <v>527880000</v>
      </c>
      <c r="AE9" s="13">
        <v>685217000</v>
      </c>
      <c r="AF9" s="13">
        <v>1204355000</v>
      </c>
    </row>
    <row r="10" spans="1:32" ht="15" customHeight="1" x14ac:dyDescent="0.25">
      <c r="A10" s="8" t="s">
        <v>16</v>
      </c>
      <c r="C10" s="13">
        <v>5725000</v>
      </c>
      <c r="D10" s="13">
        <v>4738000</v>
      </c>
      <c r="E10" s="13">
        <v>9866000</v>
      </c>
      <c r="F10" s="13">
        <v>11578000</v>
      </c>
      <c r="G10" s="13">
        <v>16434000</v>
      </c>
      <c r="H10" s="13">
        <v>14560000</v>
      </c>
      <c r="I10" s="13">
        <v>16350000</v>
      </c>
      <c r="J10" s="13">
        <v>42582000</v>
      </c>
      <c r="K10" s="13">
        <v>30979000</v>
      </c>
      <c r="L10" s="13">
        <v>57690000</v>
      </c>
      <c r="M10" s="13">
        <v>52484000</v>
      </c>
      <c r="N10" s="13">
        <v>55282000</v>
      </c>
      <c r="O10" s="13">
        <v>63595000</v>
      </c>
      <c r="P10" s="13">
        <v>59607000</v>
      </c>
      <c r="Q10" s="13">
        <v>32813000</v>
      </c>
      <c r="R10" s="13">
        <v>32326000</v>
      </c>
      <c r="S10" s="13">
        <v>34285000</v>
      </c>
      <c r="T10" s="13">
        <v>52702000</v>
      </c>
      <c r="U10" s="13">
        <v>40183000</v>
      </c>
      <c r="V10" s="13">
        <v>69983000</v>
      </c>
      <c r="W10" s="13">
        <v>63613000</v>
      </c>
      <c r="X10" s="13">
        <v>125287000</v>
      </c>
      <c r="Y10" s="13">
        <v>75838000</v>
      </c>
      <c r="AA10" s="13">
        <v>-440000</v>
      </c>
      <c r="AB10" s="13">
        <v>31907000</v>
      </c>
      <c r="AC10" s="13">
        <v>89926000</v>
      </c>
      <c r="AD10" s="13">
        <v>196435000</v>
      </c>
      <c r="AE10" s="13">
        <v>188341000</v>
      </c>
      <c r="AF10" s="13">
        <v>197153000</v>
      </c>
    </row>
    <row r="11" spans="1:32" ht="15" customHeight="1" x14ac:dyDescent="0.25">
      <c r="A11" s="8" t="s">
        <v>17</v>
      </c>
      <c r="C11" s="10">
        <v>2064000</v>
      </c>
      <c r="D11" s="10">
        <v>5291000</v>
      </c>
      <c r="E11" s="10">
        <v>2755000</v>
      </c>
      <c r="F11" s="10">
        <v>4689000</v>
      </c>
      <c r="G11" s="10">
        <v>4084000</v>
      </c>
      <c r="H11" s="10">
        <v>5174000</v>
      </c>
      <c r="I11" s="10">
        <v>7977000</v>
      </c>
      <c r="J11" s="10">
        <v>7484000</v>
      </c>
      <c r="K11" s="10">
        <v>9465000</v>
      </c>
      <c r="L11" s="10">
        <v>11321000</v>
      </c>
      <c r="M11" s="10">
        <v>23456000</v>
      </c>
      <c r="N11" s="10">
        <v>21528000</v>
      </c>
      <c r="O11" s="10">
        <v>21370000</v>
      </c>
      <c r="P11" s="10">
        <v>21494000</v>
      </c>
      <c r="Q11" s="10">
        <v>21413000</v>
      </c>
      <c r="R11" s="10">
        <v>23212000</v>
      </c>
      <c r="S11" s="10">
        <v>20157000</v>
      </c>
      <c r="T11" s="10">
        <v>22436000</v>
      </c>
      <c r="U11" s="10">
        <v>25294000</v>
      </c>
      <c r="V11" s="10">
        <v>27596000</v>
      </c>
      <c r="W11" s="10">
        <v>25983000</v>
      </c>
      <c r="X11" s="10">
        <v>28690000</v>
      </c>
      <c r="Y11" s="10">
        <v>32050000</v>
      </c>
      <c r="AA11" s="10">
        <v>5129000</v>
      </c>
      <c r="AB11" s="10">
        <v>14799000</v>
      </c>
      <c r="AC11" s="10">
        <v>24719000</v>
      </c>
      <c r="AD11" s="10">
        <v>65770000</v>
      </c>
      <c r="AE11" s="10">
        <v>87489000</v>
      </c>
      <c r="AF11" s="10">
        <v>95483000</v>
      </c>
    </row>
    <row r="12" spans="1:32" ht="15" customHeight="1" x14ac:dyDescent="0.25">
      <c r="A12" s="3" t="s">
        <v>18</v>
      </c>
      <c r="C12" s="14">
        <f t="shared" ref="C12:X12" si="2">SUM(C8:C11)</f>
        <v>87947000</v>
      </c>
      <c r="D12" s="14">
        <f t="shared" si="2"/>
        <v>129976000</v>
      </c>
      <c r="E12" s="14">
        <f t="shared" si="2"/>
        <v>138273000</v>
      </c>
      <c r="F12" s="14">
        <f t="shared" si="2"/>
        <v>153332000</v>
      </c>
      <c r="G12" s="14">
        <f t="shared" si="2"/>
        <v>173978000</v>
      </c>
      <c r="H12" s="14">
        <f t="shared" si="2"/>
        <v>204041000</v>
      </c>
      <c r="I12" s="14">
        <f t="shared" si="2"/>
        <v>230665000</v>
      </c>
      <c r="J12" s="14">
        <f t="shared" si="2"/>
        <v>261780000</v>
      </c>
      <c r="K12" s="14">
        <f t="shared" si="2"/>
        <v>269385000</v>
      </c>
      <c r="L12" s="14">
        <f t="shared" si="2"/>
        <v>361011000</v>
      </c>
      <c r="M12" s="14">
        <f t="shared" si="2"/>
        <v>354762000</v>
      </c>
      <c r="N12" s="14">
        <f t="shared" si="2"/>
        <v>364134000</v>
      </c>
      <c r="O12" s="14">
        <f t="shared" si="2"/>
        <v>361624000</v>
      </c>
      <c r="P12" s="14">
        <f t="shared" si="2"/>
        <v>399558000</v>
      </c>
      <c r="Q12" s="14">
        <f t="shared" si="2"/>
        <v>380978000</v>
      </c>
      <c r="R12" s="14">
        <f t="shared" si="2"/>
        <v>445825000</v>
      </c>
      <c r="S12" s="14">
        <f t="shared" si="2"/>
        <v>496547000</v>
      </c>
      <c r="T12" s="14">
        <f t="shared" si="2"/>
        <v>591110000</v>
      </c>
      <c r="U12" s="14">
        <f t="shared" si="2"/>
        <v>576157000</v>
      </c>
      <c r="V12" s="14">
        <f t="shared" si="2"/>
        <v>659185000</v>
      </c>
      <c r="W12" s="14">
        <f t="shared" si="2"/>
        <v>698479000</v>
      </c>
      <c r="X12" s="14">
        <f t="shared" si="2"/>
        <v>866381000</v>
      </c>
      <c r="Y12" s="14">
        <v>783135000</v>
      </c>
      <c r="AA12" s="14">
        <f t="shared" ref="AA12:AF12" si="3">SUM(AA8:AA11)</f>
        <v>264367000</v>
      </c>
      <c r="AB12" s="14">
        <f t="shared" si="3"/>
        <v>509528000</v>
      </c>
      <c r="AC12" s="14">
        <f t="shared" si="3"/>
        <v>870464000</v>
      </c>
      <c r="AD12" s="14">
        <f t="shared" si="3"/>
        <v>1349292000</v>
      </c>
      <c r="AE12" s="14">
        <f t="shared" si="3"/>
        <v>1587985000</v>
      </c>
      <c r="AF12" s="14">
        <f t="shared" si="3"/>
        <v>2322999000</v>
      </c>
    </row>
    <row r="13" spans="1:32" ht="15" customHeight="1" x14ac:dyDescent="0.25">
      <c r="A13" s="3" t="s">
        <v>19</v>
      </c>
      <c r="C13" s="15"/>
      <c r="D13" s="15" t="s">
        <v>11</v>
      </c>
      <c r="E13" s="15"/>
      <c r="F13" s="15"/>
      <c r="G13" s="15"/>
      <c r="H13" s="15" t="s">
        <v>11</v>
      </c>
      <c r="I13" s="15" t="s">
        <v>11</v>
      </c>
      <c r="J13" s="15" t="s">
        <v>11</v>
      </c>
      <c r="K13" s="15"/>
      <c r="L13" s="15"/>
      <c r="M13" s="15"/>
      <c r="N13" s="15"/>
      <c r="O13" s="15"/>
      <c r="P13" s="15"/>
      <c r="Q13" s="15"/>
      <c r="R13" s="15"/>
      <c r="S13" s="15"/>
      <c r="T13" s="15"/>
      <c r="U13" s="15"/>
      <c r="V13" s="15"/>
      <c r="W13" s="15"/>
      <c r="X13" s="15"/>
      <c r="Y13" s="15"/>
      <c r="AA13" s="15"/>
      <c r="AB13" s="15" t="s">
        <v>11</v>
      </c>
      <c r="AC13" s="15" t="s">
        <v>11</v>
      </c>
      <c r="AD13" s="15" t="s">
        <v>11</v>
      </c>
      <c r="AE13" s="15"/>
      <c r="AF13" s="15"/>
    </row>
    <row r="14" spans="1:32" ht="15" customHeight="1" x14ac:dyDescent="0.25">
      <c r="A14" s="8" t="s">
        <v>20</v>
      </c>
      <c r="C14" s="13">
        <v>19961000</v>
      </c>
      <c r="D14" s="13">
        <v>42661000</v>
      </c>
      <c r="E14" s="13">
        <v>43519000</v>
      </c>
      <c r="F14" s="13">
        <v>55311000</v>
      </c>
      <c r="G14" s="13">
        <v>65868000</v>
      </c>
      <c r="H14" s="13">
        <v>67768000</v>
      </c>
      <c r="I14" s="13">
        <v>62054000</v>
      </c>
      <c r="J14" s="13">
        <v>51010000</v>
      </c>
      <c r="K14" s="13">
        <v>51678000</v>
      </c>
      <c r="L14" s="13">
        <v>65265000</v>
      </c>
      <c r="M14" s="13">
        <v>46853000</v>
      </c>
      <c r="N14" s="13">
        <v>40285000</v>
      </c>
      <c r="O14" s="13">
        <v>35610000</v>
      </c>
      <c r="P14" s="13">
        <v>38422000</v>
      </c>
      <c r="Q14" s="13">
        <v>31224000</v>
      </c>
      <c r="R14" s="13">
        <v>35009000</v>
      </c>
      <c r="S14" s="13">
        <v>34866000</v>
      </c>
      <c r="T14" s="13">
        <v>53630000</v>
      </c>
      <c r="U14" s="13">
        <v>44143000</v>
      </c>
      <c r="V14" s="13">
        <v>47756000</v>
      </c>
      <c r="W14" s="13">
        <v>54237000</v>
      </c>
      <c r="X14" s="13">
        <v>70278000</v>
      </c>
      <c r="Y14" s="13">
        <v>57290000</v>
      </c>
      <c r="AA14" s="13">
        <v>73383000</v>
      </c>
      <c r="AB14" s="13">
        <v>161452000</v>
      </c>
      <c r="AC14" s="13">
        <v>246700000</v>
      </c>
      <c r="AD14" s="13">
        <v>204081000</v>
      </c>
      <c r="AE14" s="13">
        <v>140265000</v>
      </c>
      <c r="AF14" s="13">
        <v>180395000</v>
      </c>
    </row>
    <row r="15" spans="1:32" ht="15" customHeight="1" x14ac:dyDescent="0.25">
      <c r="A15" s="8" t="s">
        <v>21</v>
      </c>
      <c r="C15" s="13">
        <v>24844000</v>
      </c>
      <c r="D15" s="13">
        <v>30178000</v>
      </c>
      <c r="E15" s="13">
        <v>82216000</v>
      </c>
      <c r="F15" s="13">
        <v>-32171000</v>
      </c>
      <c r="G15" s="13">
        <v>28931000</v>
      </c>
      <c r="H15" s="13">
        <v>12521000</v>
      </c>
      <c r="I15" s="13">
        <v>-1063000</v>
      </c>
      <c r="J15" s="13">
        <v>25489000</v>
      </c>
      <c r="K15" s="13">
        <v>63647000</v>
      </c>
      <c r="L15" s="13">
        <v>52640000</v>
      </c>
      <c r="M15" s="13">
        <v>66294000</v>
      </c>
      <c r="N15" s="13">
        <v>72691000</v>
      </c>
      <c r="O15" s="13">
        <v>64250000</v>
      </c>
      <c r="P15" s="13">
        <v>106689000</v>
      </c>
      <c r="Q15" s="13">
        <v>66438000</v>
      </c>
      <c r="R15" s="13">
        <v>94483000</v>
      </c>
      <c r="S15" s="13">
        <v>99696000</v>
      </c>
      <c r="T15" s="13">
        <v>120880000</v>
      </c>
      <c r="U15" s="13">
        <v>122443000</v>
      </c>
      <c r="V15" s="13">
        <v>117609000</v>
      </c>
      <c r="W15" s="13">
        <v>159824000</v>
      </c>
      <c r="X15" s="13">
        <v>152980000</v>
      </c>
      <c r="Y15" s="13">
        <v>147252000</v>
      </c>
      <c r="AA15" s="13">
        <v>78025000</v>
      </c>
      <c r="AB15" s="13">
        <v>105067000</v>
      </c>
      <c r="AC15" s="13">
        <v>65878000</v>
      </c>
      <c r="AD15" s="13">
        <v>255272000</v>
      </c>
      <c r="AE15" s="13">
        <v>331860000</v>
      </c>
      <c r="AF15" s="13">
        <v>460628000</v>
      </c>
    </row>
    <row r="16" spans="1:32" ht="15" customHeight="1" x14ac:dyDescent="0.25">
      <c r="A16" s="8" t="s">
        <v>22</v>
      </c>
      <c r="C16" s="13">
        <v>8128000</v>
      </c>
      <c r="D16" s="13">
        <v>8167000</v>
      </c>
      <c r="E16" s="13">
        <v>8204000</v>
      </c>
      <c r="F16" s="13">
        <v>7817000</v>
      </c>
      <c r="G16" s="13">
        <v>10352000</v>
      </c>
      <c r="H16" s="13">
        <v>12060000</v>
      </c>
      <c r="I16" s="13">
        <v>14665000</v>
      </c>
      <c r="J16" s="13">
        <v>15623000</v>
      </c>
      <c r="K16" s="13">
        <v>16753000</v>
      </c>
      <c r="L16" s="13">
        <v>17700000</v>
      </c>
      <c r="M16" s="13">
        <v>15824000</v>
      </c>
      <c r="N16" s="13">
        <v>19417000</v>
      </c>
      <c r="O16" s="13">
        <v>25066000</v>
      </c>
      <c r="P16" s="13">
        <v>43751000</v>
      </c>
      <c r="Q16" s="13">
        <v>51188000</v>
      </c>
      <c r="R16" s="13">
        <v>63008000</v>
      </c>
      <c r="S16" s="13">
        <v>73931000</v>
      </c>
      <c r="T16" s="13">
        <v>84617000</v>
      </c>
      <c r="U16" s="13">
        <v>90449000</v>
      </c>
      <c r="V16" s="13">
        <v>95256000</v>
      </c>
      <c r="W16" s="13">
        <v>104145000</v>
      </c>
      <c r="X16" s="13">
        <v>107762000</v>
      </c>
      <c r="Y16" s="13">
        <v>107631000</v>
      </c>
      <c r="AA16" s="13">
        <v>25895000</v>
      </c>
      <c r="AB16" s="13">
        <v>32316000</v>
      </c>
      <c r="AC16" s="13">
        <v>52700000</v>
      </c>
      <c r="AD16" s="13">
        <v>69694000</v>
      </c>
      <c r="AE16" s="13">
        <v>183013000</v>
      </c>
      <c r="AF16" s="13">
        <v>344253000</v>
      </c>
    </row>
    <row r="17" spans="1:32" ht="15" customHeight="1" x14ac:dyDescent="0.25">
      <c r="A17" s="8" t="s">
        <v>23</v>
      </c>
      <c r="C17" s="13">
        <v>9695000</v>
      </c>
      <c r="D17" s="13">
        <v>11652000</v>
      </c>
      <c r="E17" s="13">
        <v>13678000</v>
      </c>
      <c r="F17" s="13">
        <v>14806000</v>
      </c>
      <c r="G17" s="13">
        <v>13498000</v>
      </c>
      <c r="H17" s="13">
        <v>16802000</v>
      </c>
      <c r="I17" s="13">
        <v>21368000</v>
      </c>
      <c r="J17" s="13">
        <v>21910000</v>
      </c>
      <c r="K17" s="13">
        <v>25201000</v>
      </c>
      <c r="L17" s="13">
        <v>41849000</v>
      </c>
      <c r="M17" s="13">
        <v>43371000</v>
      </c>
      <c r="N17" s="13">
        <v>47393000</v>
      </c>
      <c r="O17" s="13">
        <v>54359000</v>
      </c>
      <c r="P17" s="13">
        <v>66508000</v>
      </c>
      <c r="Q17" s="13">
        <v>65229000</v>
      </c>
      <c r="R17" s="13">
        <v>71247000</v>
      </c>
      <c r="S17" s="13">
        <v>75671000</v>
      </c>
      <c r="T17" s="13">
        <v>90203000</v>
      </c>
      <c r="U17" s="13">
        <v>88209000</v>
      </c>
      <c r="V17" s="13">
        <v>89166000</v>
      </c>
      <c r="W17" s="13">
        <v>95146000</v>
      </c>
      <c r="X17" s="13">
        <v>115960000</v>
      </c>
      <c r="Y17" s="13">
        <v>118398000</v>
      </c>
      <c r="AA17" s="13">
        <v>32669000</v>
      </c>
      <c r="AB17" s="13">
        <v>49831000</v>
      </c>
      <c r="AC17" s="13">
        <v>73578000</v>
      </c>
      <c r="AD17" s="13">
        <v>157814000</v>
      </c>
      <c r="AE17" s="13">
        <v>257343000</v>
      </c>
      <c r="AF17" s="13">
        <v>343249000</v>
      </c>
    </row>
    <row r="18" spans="1:32" ht="15" customHeight="1" x14ac:dyDescent="0.25">
      <c r="A18" s="8" t="s">
        <v>24</v>
      </c>
      <c r="C18" s="13">
        <v>25368000</v>
      </c>
      <c r="D18" s="13">
        <v>31612000</v>
      </c>
      <c r="E18" s="13">
        <v>33654000</v>
      </c>
      <c r="F18" s="13">
        <v>31744000</v>
      </c>
      <c r="G18" s="13">
        <v>33768000</v>
      </c>
      <c r="H18" s="13">
        <v>41634000</v>
      </c>
      <c r="I18" s="13">
        <v>104806000</v>
      </c>
      <c r="J18" s="13">
        <v>69128000</v>
      </c>
      <c r="K18" s="13">
        <v>78013000</v>
      </c>
      <c r="L18" s="13">
        <v>94989000</v>
      </c>
      <c r="M18" s="13">
        <v>110291000</v>
      </c>
      <c r="N18" s="13">
        <v>135350000</v>
      </c>
      <c r="O18" s="13">
        <v>144961000</v>
      </c>
      <c r="P18" s="13">
        <v>156747000</v>
      </c>
      <c r="Q18" s="13">
        <v>161792000</v>
      </c>
      <c r="R18" s="13">
        <v>152318000</v>
      </c>
      <c r="S18" s="13">
        <v>132965000</v>
      </c>
      <c r="T18" s="13">
        <v>119833000</v>
      </c>
      <c r="U18" s="13">
        <v>124828000</v>
      </c>
      <c r="V18" s="13">
        <v>124231000</v>
      </c>
      <c r="W18" s="13">
        <v>134290000</v>
      </c>
      <c r="X18" s="13">
        <v>148213000</v>
      </c>
      <c r="Y18" s="13">
        <v>152620000</v>
      </c>
      <c r="AA18" s="13">
        <v>76071000</v>
      </c>
      <c r="AB18" s="13">
        <v>122378000</v>
      </c>
      <c r="AC18" s="13">
        <v>249336000</v>
      </c>
      <c r="AD18" s="13">
        <v>418643000</v>
      </c>
      <c r="AE18" s="13">
        <v>615818000</v>
      </c>
      <c r="AF18" s="13">
        <v>501857000</v>
      </c>
    </row>
    <row r="19" spans="1:32" ht="15" customHeight="1" x14ac:dyDescent="0.25">
      <c r="A19" s="8" t="s">
        <v>25</v>
      </c>
      <c r="C19" s="13">
        <v>5219000</v>
      </c>
      <c r="D19" s="13">
        <v>7651000</v>
      </c>
      <c r="E19" s="13">
        <v>7108000</v>
      </c>
      <c r="F19" s="13">
        <v>5066000</v>
      </c>
      <c r="G19" s="13">
        <v>22582000</v>
      </c>
      <c r="H19" s="13">
        <v>39112000</v>
      </c>
      <c r="I19" s="13">
        <v>58184000</v>
      </c>
      <c r="J19" s="13">
        <v>62312000</v>
      </c>
      <c r="K19" s="13">
        <v>63960000</v>
      </c>
      <c r="L19" s="13">
        <v>143476000</v>
      </c>
      <c r="M19" s="13">
        <v>156214000</v>
      </c>
      <c r="N19" s="13">
        <v>168693000</v>
      </c>
      <c r="O19" s="13">
        <v>163873000</v>
      </c>
      <c r="P19" s="13">
        <v>188334000</v>
      </c>
      <c r="Q19" s="13">
        <v>140942000</v>
      </c>
      <c r="R19" s="13">
        <v>145131000</v>
      </c>
      <c r="S19" s="13">
        <v>146866000</v>
      </c>
      <c r="T19" s="13">
        <v>161265000</v>
      </c>
      <c r="U19" s="13">
        <v>132950000</v>
      </c>
      <c r="V19" s="13">
        <v>135324000</v>
      </c>
      <c r="W19" s="13">
        <v>145233000</v>
      </c>
      <c r="X19" s="13">
        <v>136038000</v>
      </c>
      <c r="Y19" s="13">
        <v>74022000</v>
      </c>
      <c r="AA19" s="13">
        <v>16863000</v>
      </c>
      <c r="AB19" s="13">
        <v>25044000</v>
      </c>
      <c r="AC19" s="13">
        <v>182190000</v>
      </c>
      <c r="AD19" s="13">
        <v>532343000</v>
      </c>
      <c r="AE19" s="13">
        <v>638280000</v>
      </c>
      <c r="AF19" s="13">
        <v>576405000</v>
      </c>
    </row>
    <row r="20" spans="1:32" ht="15" customHeight="1" x14ac:dyDescent="0.25">
      <c r="A20" s="8" t="s">
        <v>26</v>
      </c>
      <c r="C20" s="13">
        <v>27704000</v>
      </c>
      <c r="D20" s="13">
        <v>30688000</v>
      </c>
      <c r="E20" s="13">
        <v>31399000</v>
      </c>
      <c r="F20" s="13">
        <v>31439000</v>
      </c>
      <c r="G20" s="13">
        <v>32273000</v>
      </c>
      <c r="H20" s="13">
        <v>40916000</v>
      </c>
      <c r="I20" s="13">
        <v>179999000</v>
      </c>
      <c r="J20" s="13">
        <v>130561000</v>
      </c>
      <c r="K20" s="13">
        <v>136204000</v>
      </c>
      <c r="L20" s="13">
        <v>141292000</v>
      </c>
      <c r="M20" s="13">
        <v>142466000</v>
      </c>
      <c r="N20" s="13">
        <v>157531000</v>
      </c>
      <c r="O20" s="13">
        <v>160972000</v>
      </c>
      <c r="P20" s="13">
        <v>158639000</v>
      </c>
      <c r="Q20" s="13">
        <v>139266000</v>
      </c>
      <c r="R20" s="13">
        <v>127521000</v>
      </c>
      <c r="S20" s="13">
        <v>140334000</v>
      </c>
      <c r="T20" s="13">
        <v>132777000</v>
      </c>
      <c r="U20" s="13">
        <v>128721000</v>
      </c>
      <c r="V20" s="13">
        <v>123459000</v>
      </c>
      <c r="W20" s="13">
        <v>138482000</v>
      </c>
      <c r="X20" s="13">
        <v>139412000</v>
      </c>
      <c r="Y20" s="13">
        <v>134303000</v>
      </c>
      <c r="AA20" s="13">
        <v>88902000</v>
      </c>
      <c r="AB20" s="13">
        <v>121230000</v>
      </c>
      <c r="AC20" s="13">
        <v>383749000</v>
      </c>
      <c r="AD20" s="13">
        <v>577493000</v>
      </c>
      <c r="AE20" s="13">
        <v>586398000</v>
      </c>
      <c r="AF20" s="13">
        <v>525291000</v>
      </c>
    </row>
    <row r="21" spans="1:32" ht="15" customHeight="1" x14ac:dyDescent="0.25">
      <c r="A21" s="8" t="s">
        <v>27</v>
      </c>
      <c r="C21" s="10">
        <v>0</v>
      </c>
      <c r="D21" s="10">
        <v>0</v>
      </c>
      <c r="E21" s="10">
        <v>0</v>
      </c>
      <c r="F21" s="10">
        <v>0</v>
      </c>
      <c r="G21" s="10">
        <v>0</v>
      </c>
      <c r="H21" s="10">
        <v>0</v>
      </c>
      <c r="I21" s="10">
        <v>0</v>
      </c>
      <c r="J21" s="10">
        <v>0</v>
      </c>
      <c r="K21" s="10">
        <v>0</v>
      </c>
      <c r="L21" s="10">
        <v>0</v>
      </c>
      <c r="M21" s="10">
        <v>0</v>
      </c>
      <c r="N21" s="10">
        <v>0</v>
      </c>
      <c r="O21" s="10">
        <v>0</v>
      </c>
      <c r="P21" s="10">
        <v>0</v>
      </c>
      <c r="Q21" s="10">
        <v>34934000</v>
      </c>
      <c r="R21" s="10">
        <v>936000</v>
      </c>
      <c r="S21" s="10">
        <v>1665000</v>
      </c>
      <c r="T21" s="10">
        <v>56000</v>
      </c>
      <c r="U21" s="10">
        <v>5203000</v>
      </c>
      <c r="V21" s="10">
        <v>-156000</v>
      </c>
      <c r="W21" s="10">
        <v>-255000</v>
      </c>
      <c r="X21" s="10">
        <v>60000</v>
      </c>
      <c r="Y21" s="10">
        <v>12000</v>
      </c>
      <c r="AA21" s="10">
        <v>0</v>
      </c>
      <c r="AB21" s="10">
        <v>0</v>
      </c>
      <c r="AC21" s="10">
        <v>0</v>
      </c>
      <c r="AD21" s="10">
        <v>0</v>
      </c>
      <c r="AE21" s="10">
        <v>35870000</v>
      </c>
      <c r="AF21" s="10">
        <v>6768000</v>
      </c>
    </row>
    <row r="22" spans="1:32" ht="15" customHeight="1" x14ac:dyDescent="0.25">
      <c r="A22" s="3" t="s">
        <v>28</v>
      </c>
      <c r="C22" s="14">
        <f t="shared" ref="C22:X22" si="4">SUM(C14:C21)</f>
        <v>120919000</v>
      </c>
      <c r="D22" s="14">
        <f t="shared" si="4"/>
        <v>162609000</v>
      </c>
      <c r="E22" s="14">
        <f t="shared" si="4"/>
        <v>219778000</v>
      </c>
      <c r="F22" s="14">
        <f t="shared" si="4"/>
        <v>114012000</v>
      </c>
      <c r="G22" s="14">
        <f t="shared" si="4"/>
        <v>207272000</v>
      </c>
      <c r="H22" s="14">
        <f t="shared" si="4"/>
        <v>230813000</v>
      </c>
      <c r="I22" s="14">
        <f t="shared" si="4"/>
        <v>440013000</v>
      </c>
      <c r="J22" s="14">
        <f t="shared" si="4"/>
        <v>376033000</v>
      </c>
      <c r="K22" s="14">
        <f t="shared" si="4"/>
        <v>435456000</v>
      </c>
      <c r="L22" s="14">
        <f t="shared" si="4"/>
        <v>557211000</v>
      </c>
      <c r="M22" s="14">
        <f t="shared" si="4"/>
        <v>581313000</v>
      </c>
      <c r="N22" s="14">
        <f t="shared" si="4"/>
        <v>641360000</v>
      </c>
      <c r="O22" s="14">
        <f t="shared" si="4"/>
        <v>649091000</v>
      </c>
      <c r="P22" s="14">
        <f t="shared" si="4"/>
        <v>759090000</v>
      </c>
      <c r="Q22" s="14">
        <f t="shared" si="4"/>
        <v>691013000</v>
      </c>
      <c r="R22" s="14">
        <f t="shared" si="4"/>
        <v>689653000</v>
      </c>
      <c r="S22" s="14">
        <f t="shared" si="4"/>
        <v>705994000</v>
      </c>
      <c r="T22" s="14">
        <f t="shared" si="4"/>
        <v>763261000</v>
      </c>
      <c r="U22" s="14">
        <f t="shared" si="4"/>
        <v>736946000</v>
      </c>
      <c r="V22" s="14">
        <f t="shared" si="4"/>
        <v>732645000</v>
      </c>
      <c r="W22" s="14">
        <f t="shared" si="4"/>
        <v>831102000</v>
      </c>
      <c r="X22" s="14">
        <f t="shared" si="4"/>
        <v>870703000</v>
      </c>
      <c r="Y22" s="14">
        <v>791527000</v>
      </c>
      <c r="AA22" s="14">
        <f t="shared" ref="AA22:AF22" si="5">SUM(AA14:AA21)</f>
        <v>391808000</v>
      </c>
      <c r="AB22" s="14">
        <f t="shared" si="5"/>
        <v>617318000</v>
      </c>
      <c r="AC22" s="14">
        <f t="shared" si="5"/>
        <v>1254131000</v>
      </c>
      <c r="AD22" s="14">
        <f t="shared" si="5"/>
        <v>2215340000</v>
      </c>
      <c r="AE22" s="14">
        <f t="shared" si="5"/>
        <v>2788847000</v>
      </c>
      <c r="AF22" s="14">
        <f t="shared" si="5"/>
        <v>2938846000</v>
      </c>
    </row>
    <row r="23" spans="1:32" ht="15" customHeight="1" x14ac:dyDescent="0.25">
      <c r="A23" s="3" t="s">
        <v>29</v>
      </c>
      <c r="C23" s="14">
        <f t="shared" ref="C23:Y23" si="6">C12-C22</f>
        <v>-32972000</v>
      </c>
      <c r="D23" s="14">
        <f t="shared" si="6"/>
        <v>-32633000</v>
      </c>
      <c r="E23" s="14">
        <f t="shared" si="6"/>
        <v>-81505000</v>
      </c>
      <c r="F23" s="14">
        <f t="shared" si="6"/>
        <v>39320000</v>
      </c>
      <c r="G23" s="14">
        <f t="shared" si="6"/>
        <v>-33294000</v>
      </c>
      <c r="H23" s="14">
        <f t="shared" si="6"/>
        <v>-26772000</v>
      </c>
      <c r="I23" s="14">
        <f t="shared" si="6"/>
        <v>-209348000</v>
      </c>
      <c r="J23" s="14">
        <f t="shared" si="6"/>
        <v>-114253000</v>
      </c>
      <c r="K23" s="14">
        <f t="shared" si="6"/>
        <v>-166071000</v>
      </c>
      <c r="L23" s="14">
        <f t="shared" si="6"/>
        <v>-196200000</v>
      </c>
      <c r="M23" s="14">
        <f t="shared" si="6"/>
        <v>-226551000</v>
      </c>
      <c r="N23" s="14">
        <f t="shared" si="6"/>
        <v>-277226000</v>
      </c>
      <c r="O23" s="14">
        <f t="shared" si="6"/>
        <v>-287467000</v>
      </c>
      <c r="P23" s="14">
        <f t="shared" si="6"/>
        <v>-359532000</v>
      </c>
      <c r="Q23" s="14">
        <f t="shared" si="6"/>
        <v>-310035000</v>
      </c>
      <c r="R23" s="14">
        <f t="shared" si="6"/>
        <v>-243828000</v>
      </c>
      <c r="S23" s="14">
        <f t="shared" si="6"/>
        <v>-209447000</v>
      </c>
      <c r="T23" s="14">
        <f t="shared" si="6"/>
        <v>-172151000</v>
      </c>
      <c r="U23" s="14">
        <f t="shared" si="6"/>
        <v>-160789000</v>
      </c>
      <c r="V23" s="14">
        <f t="shared" si="6"/>
        <v>-73460000</v>
      </c>
      <c r="W23" s="14">
        <f t="shared" si="6"/>
        <v>-132623000</v>
      </c>
      <c r="X23" s="14">
        <f t="shared" si="6"/>
        <v>-4322000</v>
      </c>
      <c r="Y23" s="14">
        <f t="shared" si="6"/>
        <v>-8392000</v>
      </c>
      <c r="AA23" s="14">
        <f t="shared" ref="AA23:AF23" si="7">AA12-AA22</f>
        <v>-127441000</v>
      </c>
      <c r="AB23" s="14">
        <f t="shared" si="7"/>
        <v>-107790000</v>
      </c>
      <c r="AC23" s="14">
        <f t="shared" si="7"/>
        <v>-383667000</v>
      </c>
      <c r="AD23" s="14">
        <f t="shared" si="7"/>
        <v>-866048000</v>
      </c>
      <c r="AE23" s="14">
        <f t="shared" si="7"/>
        <v>-1200862000</v>
      </c>
      <c r="AF23" s="14">
        <f t="shared" si="7"/>
        <v>-615847000</v>
      </c>
    </row>
    <row r="24" spans="1:32" ht="15" customHeight="1" x14ac:dyDescent="0.25">
      <c r="A24" s="4" t="s">
        <v>30</v>
      </c>
      <c r="C24" s="16">
        <v>2273000</v>
      </c>
      <c r="D24" s="16">
        <v>1730000</v>
      </c>
      <c r="E24" s="16">
        <v>-4022000</v>
      </c>
      <c r="F24" s="16">
        <v>-4413000</v>
      </c>
      <c r="G24" s="16">
        <v>29445000</v>
      </c>
      <c r="H24" s="16">
        <v>240000</v>
      </c>
      <c r="I24" s="16">
        <v>-77773000</v>
      </c>
      <c r="J24" s="16">
        <v>-11615000</v>
      </c>
      <c r="K24" s="16">
        <v>-140373000</v>
      </c>
      <c r="L24" s="16">
        <v>36741000</v>
      </c>
      <c r="M24" s="16">
        <v>172139000</v>
      </c>
      <c r="N24" s="16">
        <v>72710000</v>
      </c>
      <c r="O24" s="16">
        <v>36018000</v>
      </c>
      <c r="P24" s="16">
        <v>35527000</v>
      </c>
      <c r="Q24" s="16">
        <v>103522000</v>
      </c>
      <c r="R24" s="16">
        <v>36550000</v>
      </c>
      <c r="S24" s="16">
        <v>38707000</v>
      </c>
      <c r="T24" s="16">
        <v>4549000</v>
      </c>
      <c r="U24" s="16">
        <v>27743000</v>
      </c>
      <c r="V24" s="16">
        <v>29321000</v>
      </c>
      <c r="W24" s="16">
        <v>34303000</v>
      </c>
      <c r="X24" s="16">
        <v>87181000</v>
      </c>
      <c r="Y24" s="16">
        <v>13738000</v>
      </c>
      <c r="AA24" s="16">
        <v>7022000</v>
      </c>
      <c r="AB24" s="16">
        <v>-4432000</v>
      </c>
      <c r="AC24" s="16">
        <v>-59703000</v>
      </c>
      <c r="AD24" s="16">
        <v>141217000</v>
      </c>
      <c r="AE24" s="16">
        <v>211617000</v>
      </c>
      <c r="AF24" s="16">
        <v>100320000</v>
      </c>
    </row>
    <row r="25" spans="1:32" ht="15" customHeight="1" x14ac:dyDescent="0.25">
      <c r="A25" s="3" t="s">
        <v>31</v>
      </c>
      <c r="C25" s="14">
        <f t="shared" ref="C25:X25" si="8">SUM(C23:C24)</f>
        <v>-30699000</v>
      </c>
      <c r="D25" s="14">
        <f t="shared" si="8"/>
        <v>-30903000</v>
      </c>
      <c r="E25" s="14">
        <f t="shared" si="8"/>
        <v>-85527000</v>
      </c>
      <c r="F25" s="14">
        <f t="shared" si="8"/>
        <v>34907000</v>
      </c>
      <c r="G25" s="14">
        <f t="shared" si="8"/>
        <v>-3849000</v>
      </c>
      <c r="H25" s="14">
        <f t="shared" si="8"/>
        <v>-26532000</v>
      </c>
      <c r="I25" s="14">
        <f t="shared" si="8"/>
        <v>-287121000</v>
      </c>
      <c r="J25" s="14">
        <f t="shared" si="8"/>
        <v>-125868000</v>
      </c>
      <c r="K25" s="14">
        <f t="shared" si="8"/>
        <v>-306444000</v>
      </c>
      <c r="L25" s="14">
        <f t="shared" si="8"/>
        <v>-159459000</v>
      </c>
      <c r="M25" s="14">
        <f t="shared" si="8"/>
        <v>-54412000</v>
      </c>
      <c r="N25" s="14">
        <f t="shared" si="8"/>
        <v>-204516000</v>
      </c>
      <c r="O25" s="14">
        <f t="shared" si="8"/>
        <v>-251449000</v>
      </c>
      <c r="P25" s="14">
        <f t="shared" si="8"/>
        <v>-324005000</v>
      </c>
      <c r="Q25" s="14">
        <f t="shared" si="8"/>
        <v>-206513000</v>
      </c>
      <c r="R25" s="14">
        <f t="shared" si="8"/>
        <v>-207278000</v>
      </c>
      <c r="S25" s="14">
        <f t="shared" si="8"/>
        <v>-170740000</v>
      </c>
      <c r="T25" s="14">
        <f t="shared" si="8"/>
        <v>-167602000</v>
      </c>
      <c r="U25" s="14">
        <f t="shared" si="8"/>
        <v>-133046000</v>
      </c>
      <c r="V25" s="14">
        <f t="shared" si="8"/>
        <v>-44139000</v>
      </c>
      <c r="W25" s="14">
        <f t="shared" si="8"/>
        <v>-98320000</v>
      </c>
      <c r="X25" s="14">
        <f t="shared" si="8"/>
        <v>82859000</v>
      </c>
      <c r="Y25" s="14">
        <v>5345000</v>
      </c>
      <c r="AA25" s="14">
        <f t="shared" ref="AA25:AF25" si="9">SUM(AA23:AA24)</f>
        <v>-120419000</v>
      </c>
      <c r="AB25" s="14">
        <f t="shared" si="9"/>
        <v>-112222000</v>
      </c>
      <c r="AC25" s="14">
        <f t="shared" si="9"/>
        <v>-443370000</v>
      </c>
      <c r="AD25" s="14">
        <f t="shared" si="9"/>
        <v>-724831000</v>
      </c>
      <c r="AE25" s="14">
        <f t="shared" si="9"/>
        <v>-989245000</v>
      </c>
      <c r="AF25" s="14">
        <f t="shared" si="9"/>
        <v>-515527000</v>
      </c>
    </row>
    <row r="26" spans="1:32" ht="15" customHeight="1" x14ac:dyDescent="0.25">
      <c r="A26" s="4" t="s">
        <v>32</v>
      </c>
      <c r="C26" s="16">
        <v>96000</v>
      </c>
      <c r="D26" s="16">
        <v>93000</v>
      </c>
      <c r="E26" s="16">
        <v>93000</v>
      </c>
      <c r="F26" s="16">
        <v>94000</v>
      </c>
      <c r="G26" s="16">
        <v>97000</v>
      </c>
      <c r="H26" s="16">
        <v>78000</v>
      </c>
      <c r="I26" s="16">
        <v>-70000</v>
      </c>
      <c r="J26" s="16">
        <v>-2448000</v>
      </c>
      <c r="K26" s="16">
        <v>171000</v>
      </c>
      <c r="L26" s="16">
        <v>276000</v>
      </c>
      <c r="M26" s="16">
        <v>259000</v>
      </c>
      <c r="N26" s="16">
        <v>-18120000</v>
      </c>
      <c r="O26" s="16">
        <v>-180000</v>
      </c>
      <c r="P26" s="16">
        <v>-1568000</v>
      </c>
      <c r="Q26" s="16">
        <v>-836000</v>
      </c>
      <c r="R26" s="16">
        <v>-1316000</v>
      </c>
      <c r="S26" s="16">
        <v>1043000</v>
      </c>
      <c r="T26" s="16">
        <v>-700000</v>
      </c>
      <c r="U26" s="16">
        <v>890000</v>
      </c>
      <c r="V26" s="16">
        <v>997000</v>
      </c>
      <c r="W26" s="16">
        <v>1902000</v>
      </c>
      <c r="X26" s="16">
        <v>2499000</v>
      </c>
      <c r="Y26" s="16">
        <v>2541000</v>
      </c>
      <c r="AA26" s="16">
        <v>36000</v>
      </c>
      <c r="AB26" s="16">
        <v>376000</v>
      </c>
      <c r="AC26" s="16">
        <v>-2343000</v>
      </c>
      <c r="AD26" s="16">
        <v>-17414000</v>
      </c>
      <c r="AE26" s="16">
        <v>-3900000</v>
      </c>
      <c r="AF26" s="16">
        <v>2230000</v>
      </c>
    </row>
    <row r="27" spans="1:32" ht="15.75" customHeight="1" x14ac:dyDescent="0.25">
      <c r="A27" s="3" t="s">
        <v>33</v>
      </c>
      <c r="C27" s="14">
        <f t="shared" ref="C27:K27" si="10">C25-C26</f>
        <v>-30795000</v>
      </c>
      <c r="D27" s="14">
        <f t="shared" si="10"/>
        <v>-30996000</v>
      </c>
      <c r="E27" s="14">
        <f t="shared" si="10"/>
        <v>-85620000</v>
      </c>
      <c r="F27" s="14">
        <f t="shared" si="10"/>
        <v>34813000</v>
      </c>
      <c r="G27" s="14">
        <f t="shared" si="10"/>
        <v>-3946000</v>
      </c>
      <c r="H27" s="14">
        <f t="shared" si="10"/>
        <v>-26610000</v>
      </c>
      <c r="I27" s="14">
        <f t="shared" si="10"/>
        <v>-287051000</v>
      </c>
      <c r="J27" s="14">
        <f t="shared" si="10"/>
        <v>-123420000</v>
      </c>
      <c r="K27" s="14">
        <f t="shared" si="10"/>
        <v>-306615000</v>
      </c>
      <c r="L27" s="14">
        <v>-159735000</v>
      </c>
      <c r="M27" s="14">
        <f t="shared" ref="M27:X27" si="11">M25-M26</f>
        <v>-54671000</v>
      </c>
      <c r="N27" s="14">
        <f t="shared" si="11"/>
        <v>-186396000</v>
      </c>
      <c r="O27" s="14">
        <f t="shared" si="11"/>
        <v>-251269000</v>
      </c>
      <c r="P27" s="14">
        <f t="shared" si="11"/>
        <v>-322437000</v>
      </c>
      <c r="Q27" s="14">
        <f t="shared" si="11"/>
        <v>-205677000</v>
      </c>
      <c r="R27" s="14">
        <f t="shared" si="11"/>
        <v>-205962000</v>
      </c>
      <c r="S27" s="14">
        <f t="shared" si="11"/>
        <v>-171783000</v>
      </c>
      <c r="T27" s="14">
        <f t="shared" si="11"/>
        <v>-166902000</v>
      </c>
      <c r="U27" s="14">
        <f t="shared" si="11"/>
        <v>-133936000</v>
      </c>
      <c r="V27" s="14">
        <f t="shared" si="11"/>
        <v>-45136000</v>
      </c>
      <c r="W27" s="14">
        <f t="shared" si="11"/>
        <v>-100222000</v>
      </c>
      <c r="X27" s="14">
        <f t="shared" si="11"/>
        <v>80360000</v>
      </c>
      <c r="Y27" s="14">
        <v>2804000</v>
      </c>
      <c r="AA27" s="14">
        <f t="shared" ref="AA27:AF27" si="12">AA25-AA26</f>
        <v>-120455000</v>
      </c>
      <c r="AB27" s="14">
        <f t="shared" si="12"/>
        <v>-112598000</v>
      </c>
      <c r="AC27" s="14">
        <f t="shared" si="12"/>
        <v>-441027000</v>
      </c>
      <c r="AD27" s="14">
        <f t="shared" si="12"/>
        <v>-707417000</v>
      </c>
      <c r="AE27" s="14">
        <f t="shared" si="12"/>
        <v>-985345000</v>
      </c>
      <c r="AF27" s="14">
        <f t="shared" si="12"/>
        <v>-517757000</v>
      </c>
    </row>
    <row r="28" spans="1:32" ht="15.75" customHeight="1" x14ac:dyDescent="0.25">
      <c r="A28" s="4" t="s">
        <v>34</v>
      </c>
      <c r="C28" s="16">
        <v>0</v>
      </c>
      <c r="D28" s="16">
        <v>-13205000</v>
      </c>
      <c r="E28" s="16">
        <v>0</v>
      </c>
      <c r="F28" s="16">
        <v>0</v>
      </c>
      <c r="G28" s="16">
        <v>0</v>
      </c>
      <c r="H28" s="16">
        <v>0</v>
      </c>
      <c r="I28" s="16">
        <v>0</v>
      </c>
      <c r="J28" s="16">
        <v>0</v>
      </c>
      <c r="K28" s="16">
        <v>0</v>
      </c>
      <c r="L28" s="16">
        <v>0</v>
      </c>
      <c r="M28" s="16">
        <v>0</v>
      </c>
      <c r="N28" s="16">
        <v>0</v>
      </c>
      <c r="O28" s="16">
        <v>0</v>
      </c>
      <c r="P28" s="16">
        <v>0</v>
      </c>
      <c r="Q28" s="16">
        <v>0</v>
      </c>
      <c r="R28" s="16">
        <v>0</v>
      </c>
      <c r="S28" s="16">
        <v>0</v>
      </c>
      <c r="T28" s="16">
        <v>0</v>
      </c>
      <c r="U28" s="16">
        <v>0</v>
      </c>
      <c r="V28" s="16">
        <v>0</v>
      </c>
      <c r="W28" s="16">
        <v>0</v>
      </c>
      <c r="X28" s="16">
        <v>0</v>
      </c>
      <c r="Y28" s="16">
        <v>0</v>
      </c>
      <c r="AA28" s="16">
        <v>-14113000</v>
      </c>
      <c r="AB28" s="16">
        <v>-13205000</v>
      </c>
      <c r="AC28" s="16">
        <v>0</v>
      </c>
      <c r="AD28" s="16">
        <v>0</v>
      </c>
      <c r="AE28" s="16">
        <v>0</v>
      </c>
      <c r="AF28" s="16">
        <v>0</v>
      </c>
    </row>
    <row r="29" spans="1:32" ht="15.75" customHeight="1" x14ac:dyDescent="0.25">
      <c r="A29" s="3" t="s">
        <v>35</v>
      </c>
      <c r="C29" s="14">
        <f t="shared" ref="C29:Y29" si="13">C27+C28</f>
        <v>-30795000</v>
      </c>
      <c r="D29" s="14">
        <f t="shared" si="13"/>
        <v>-44201000</v>
      </c>
      <c r="E29" s="14">
        <f t="shared" si="13"/>
        <v>-85620000</v>
      </c>
      <c r="F29" s="14">
        <f t="shared" si="13"/>
        <v>34813000</v>
      </c>
      <c r="G29" s="14">
        <f t="shared" si="13"/>
        <v>-3946000</v>
      </c>
      <c r="H29" s="14">
        <f t="shared" si="13"/>
        <v>-26610000</v>
      </c>
      <c r="I29" s="14">
        <f t="shared" si="13"/>
        <v>-287051000</v>
      </c>
      <c r="J29" s="14">
        <f t="shared" si="13"/>
        <v>-123420000</v>
      </c>
      <c r="K29" s="14">
        <f t="shared" si="13"/>
        <v>-306615000</v>
      </c>
      <c r="L29" s="14">
        <f t="shared" si="13"/>
        <v>-159735000</v>
      </c>
      <c r="M29" s="14">
        <f t="shared" si="13"/>
        <v>-54671000</v>
      </c>
      <c r="N29" s="14">
        <f t="shared" si="13"/>
        <v>-186396000</v>
      </c>
      <c r="O29" s="14">
        <f t="shared" si="13"/>
        <v>-251269000</v>
      </c>
      <c r="P29" s="14">
        <f t="shared" si="13"/>
        <v>-322437000</v>
      </c>
      <c r="Q29" s="14">
        <f t="shared" si="13"/>
        <v>-205677000</v>
      </c>
      <c r="R29" s="14">
        <f t="shared" si="13"/>
        <v>-205962000</v>
      </c>
      <c r="S29" s="14">
        <f t="shared" si="13"/>
        <v>-171783000</v>
      </c>
      <c r="T29" s="14">
        <f t="shared" si="13"/>
        <v>-166902000</v>
      </c>
      <c r="U29" s="14">
        <f t="shared" si="13"/>
        <v>-133936000</v>
      </c>
      <c r="V29" s="14">
        <f t="shared" si="13"/>
        <v>-45136000</v>
      </c>
      <c r="W29" s="14">
        <f t="shared" si="13"/>
        <v>-100222000</v>
      </c>
      <c r="X29" s="14">
        <f t="shared" si="13"/>
        <v>80360000</v>
      </c>
      <c r="Y29" s="14">
        <f t="shared" si="13"/>
        <v>2804000</v>
      </c>
      <c r="AA29" s="14">
        <f t="shared" ref="AA29:AF29" si="14">AA27+AA28</f>
        <v>-134568000</v>
      </c>
      <c r="AB29" s="14">
        <f t="shared" si="14"/>
        <v>-125803000</v>
      </c>
      <c r="AC29" s="14">
        <f t="shared" si="14"/>
        <v>-441027000</v>
      </c>
      <c r="AD29" s="14">
        <f t="shared" si="14"/>
        <v>-707417000</v>
      </c>
      <c r="AE29" s="14">
        <f t="shared" si="14"/>
        <v>-985345000</v>
      </c>
      <c r="AF29" s="14">
        <f t="shared" si="14"/>
        <v>-517757000</v>
      </c>
    </row>
    <row r="30" spans="1:32" ht="15" customHeight="1" x14ac:dyDescent="0.25">
      <c r="A30" s="3" t="s">
        <v>36</v>
      </c>
      <c r="C30" s="15"/>
      <c r="D30" s="15"/>
      <c r="E30" s="15"/>
      <c r="F30" s="15"/>
      <c r="G30" s="15"/>
      <c r="H30" s="15" t="s">
        <v>11</v>
      </c>
      <c r="I30" s="15" t="s">
        <v>11</v>
      </c>
      <c r="J30" s="15"/>
      <c r="K30" s="15"/>
      <c r="L30" s="15"/>
      <c r="M30" s="15"/>
      <c r="N30" s="15"/>
      <c r="O30" s="15"/>
      <c r="P30" s="15"/>
      <c r="Q30" s="15"/>
      <c r="R30" s="15"/>
      <c r="S30" s="15"/>
      <c r="T30" s="15"/>
      <c r="U30" s="15"/>
      <c r="V30" s="15"/>
      <c r="W30" s="15"/>
      <c r="X30" s="15"/>
      <c r="Y30" s="15"/>
      <c r="AA30" s="15"/>
      <c r="AB30" s="15" t="s">
        <v>11</v>
      </c>
      <c r="AC30" s="15"/>
      <c r="AD30" s="15" t="s">
        <v>11</v>
      </c>
      <c r="AE30" s="15"/>
      <c r="AF30" s="15"/>
    </row>
    <row r="31" spans="1:32" ht="13.25" customHeight="1" x14ac:dyDescent="0.25">
      <c r="A31" s="8" t="s">
        <v>37</v>
      </c>
      <c r="C31" s="9">
        <v>25000</v>
      </c>
      <c r="D31" s="9">
        <v>-15000</v>
      </c>
      <c r="E31" s="9">
        <v>-874000</v>
      </c>
      <c r="F31" s="9">
        <v>562000</v>
      </c>
      <c r="G31" s="9">
        <v>405000</v>
      </c>
      <c r="H31" s="9">
        <v>1814000</v>
      </c>
      <c r="I31" s="9">
        <v>2829000</v>
      </c>
      <c r="J31" s="9">
        <v>1998000</v>
      </c>
      <c r="K31" s="9">
        <v>-3802000</v>
      </c>
      <c r="L31" s="9">
        <v>2341000</v>
      </c>
      <c r="M31" s="9">
        <v>5406000</v>
      </c>
      <c r="N31" s="9">
        <v>-9845000</v>
      </c>
      <c r="O31" s="9">
        <v>-21546000</v>
      </c>
      <c r="P31" s="9">
        <v>4522000</v>
      </c>
      <c r="Q31" s="9">
        <v>31000</v>
      </c>
      <c r="R31" s="9">
        <v>8850000</v>
      </c>
      <c r="S31" s="9">
        <v>-11898000</v>
      </c>
      <c r="T31" s="9">
        <v>13824000</v>
      </c>
      <c r="U31" s="9">
        <v>-10879000</v>
      </c>
      <c r="V31" s="9">
        <v>-4702000</v>
      </c>
      <c r="W31" s="9">
        <v>8346000</v>
      </c>
      <c r="X31" s="9">
        <v>-35469000</v>
      </c>
      <c r="Y31" s="9">
        <v>3550000</v>
      </c>
      <c r="AA31" s="9">
        <v>0</v>
      </c>
      <c r="AB31" s="9">
        <v>-302000</v>
      </c>
      <c r="AC31" s="9">
        <v>7046000</v>
      </c>
      <c r="AD31" s="9">
        <v>-5900000</v>
      </c>
      <c r="AE31" s="9">
        <v>-8143000</v>
      </c>
      <c r="AF31" s="9">
        <v>-13655000</v>
      </c>
    </row>
    <row r="32" spans="1:32" ht="13.25" customHeight="1" x14ac:dyDescent="0.25">
      <c r="A32" s="8" t="s">
        <v>38</v>
      </c>
      <c r="C32" s="13">
        <v>0</v>
      </c>
      <c r="D32" s="13">
        <v>0</v>
      </c>
      <c r="E32" s="13">
        <v>0</v>
      </c>
      <c r="F32" s="13">
        <v>0</v>
      </c>
      <c r="G32" s="13">
        <v>0</v>
      </c>
      <c r="H32" s="13">
        <v>0</v>
      </c>
      <c r="I32" s="13">
        <v>0</v>
      </c>
      <c r="J32" s="13">
        <v>29000</v>
      </c>
      <c r="K32" s="13">
        <v>-279000</v>
      </c>
      <c r="L32" s="13">
        <v>-657000</v>
      </c>
      <c r="M32" s="13">
        <v>-2105000</v>
      </c>
      <c r="N32" s="13">
        <v>-4981000</v>
      </c>
      <c r="O32" s="13">
        <v>-5528000</v>
      </c>
      <c r="P32" s="13">
        <v>3069000</v>
      </c>
      <c r="Q32" s="13">
        <v>4520000</v>
      </c>
      <c r="R32" s="13">
        <v>-2943000</v>
      </c>
      <c r="S32" s="13">
        <v>1353000</v>
      </c>
      <c r="T32" s="13">
        <v>4853000</v>
      </c>
      <c r="U32" s="13">
        <v>-30000</v>
      </c>
      <c r="V32" s="13">
        <v>681000</v>
      </c>
      <c r="W32" s="13">
        <v>5589000</v>
      </c>
      <c r="X32" s="13">
        <v>-2873000</v>
      </c>
      <c r="Y32" s="13">
        <v>778000</v>
      </c>
      <c r="AA32" s="13">
        <v>0</v>
      </c>
      <c r="AB32" s="13">
        <v>0</v>
      </c>
      <c r="AC32" s="13">
        <v>29000</v>
      </c>
      <c r="AD32" s="13">
        <v>-8022000</v>
      </c>
      <c r="AE32" s="13">
        <v>-882000</v>
      </c>
      <c r="AF32" s="13">
        <v>6857000</v>
      </c>
    </row>
    <row r="33" spans="1:32" ht="14.25" customHeight="1" x14ac:dyDescent="0.25">
      <c r="A33" s="8" t="s">
        <v>39</v>
      </c>
      <c r="C33" s="10">
        <v>0</v>
      </c>
      <c r="D33" s="10">
        <v>0</v>
      </c>
      <c r="E33" s="10">
        <v>0</v>
      </c>
      <c r="F33" s="10">
        <v>0</v>
      </c>
      <c r="G33" s="10">
        <v>0</v>
      </c>
      <c r="H33" s="10">
        <v>0</v>
      </c>
      <c r="I33" s="10">
        <v>0</v>
      </c>
      <c r="J33" s="10">
        <v>0</v>
      </c>
      <c r="K33" s="10">
        <v>0</v>
      </c>
      <c r="L33" s="10">
        <v>0</v>
      </c>
      <c r="M33" s="10">
        <v>0</v>
      </c>
      <c r="N33" s="10">
        <v>0</v>
      </c>
      <c r="O33" s="10">
        <v>0</v>
      </c>
      <c r="P33" s="10">
        <v>0</v>
      </c>
      <c r="Q33" s="10">
        <v>-257000</v>
      </c>
      <c r="R33" s="10">
        <v>1008000</v>
      </c>
      <c r="S33" s="10">
        <v>763000</v>
      </c>
      <c r="T33" s="10">
        <v>-614000</v>
      </c>
      <c r="U33" s="10">
        <v>750000</v>
      </c>
      <c r="V33" s="10">
        <v>-243000</v>
      </c>
      <c r="W33" s="10">
        <v>-1492000</v>
      </c>
      <c r="X33" s="10">
        <v>-89000</v>
      </c>
      <c r="Y33" s="10">
        <v>-1279000</v>
      </c>
      <c r="AA33" s="10">
        <v>0</v>
      </c>
      <c r="AB33" s="10">
        <v>0</v>
      </c>
      <c r="AC33" s="10">
        <v>0</v>
      </c>
      <c r="AD33" s="10">
        <v>0</v>
      </c>
      <c r="AE33" s="10">
        <v>751000</v>
      </c>
      <c r="AF33" s="10">
        <v>656000</v>
      </c>
    </row>
    <row r="34" spans="1:32" ht="14.25" customHeight="1" x14ac:dyDescent="0.25">
      <c r="A34" s="3" t="s">
        <v>40</v>
      </c>
      <c r="C34" s="14">
        <f t="shared" ref="C34:X34" si="15">SUM(C31:C33)</f>
        <v>25000</v>
      </c>
      <c r="D34" s="14">
        <f t="shared" si="15"/>
        <v>-15000</v>
      </c>
      <c r="E34" s="14">
        <f t="shared" si="15"/>
        <v>-874000</v>
      </c>
      <c r="F34" s="14">
        <f t="shared" si="15"/>
        <v>562000</v>
      </c>
      <c r="G34" s="14">
        <f t="shared" si="15"/>
        <v>405000</v>
      </c>
      <c r="H34" s="14">
        <f t="shared" si="15"/>
        <v>1814000</v>
      </c>
      <c r="I34" s="14">
        <f t="shared" si="15"/>
        <v>2829000</v>
      </c>
      <c r="J34" s="14">
        <f t="shared" si="15"/>
        <v>2027000</v>
      </c>
      <c r="K34" s="14">
        <f t="shared" si="15"/>
        <v>-4081000</v>
      </c>
      <c r="L34" s="14">
        <f t="shared" si="15"/>
        <v>1684000</v>
      </c>
      <c r="M34" s="14">
        <f t="shared" si="15"/>
        <v>3301000</v>
      </c>
      <c r="N34" s="14">
        <f t="shared" si="15"/>
        <v>-14826000</v>
      </c>
      <c r="O34" s="14">
        <f t="shared" si="15"/>
        <v>-27074000</v>
      </c>
      <c r="P34" s="14">
        <f t="shared" si="15"/>
        <v>7591000</v>
      </c>
      <c r="Q34" s="14">
        <f t="shared" si="15"/>
        <v>4294000</v>
      </c>
      <c r="R34" s="14">
        <f t="shared" si="15"/>
        <v>6915000</v>
      </c>
      <c r="S34" s="14">
        <f t="shared" si="15"/>
        <v>-9782000</v>
      </c>
      <c r="T34" s="14">
        <f t="shared" si="15"/>
        <v>18063000</v>
      </c>
      <c r="U34" s="14">
        <f t="shared" si="15"/>
        <v>-10159000</v>
      </c>
      <c r="V34" s="14">
        <f t="shared" si="15"/>
        <v>-4264000</v>
      </c>
      <c r="W34" s="14">
        <f t="shared" si="15"/>
        <v>12443000</v>
      </c>
      <c r="X34" s="14">
        <f t="shared" si="15"/>
        <v>-38431000</v>
      </c>
      <c r="Y34" s="14">
        <v>3049000</v>
      </c>
      <c r="AA34" s="14">
        <f t="shared" ref="AA34:AF34" si="16">SUM(AA31:AA33)</f>
        <v>0</v>
      </c>
      <c r="AB34" s="14">
        <f t="shared" si="16"/>
        <v>-302000</v>
      </c>
      <c r="AC34" s="14">
        <f t="shared" si="16"/>
        <v>7075000</v>
      </c>
      <c r="AD34" s="14">
        <f t="shared" si="16"/>
        <v>-13922000</v>
      </c>
      <c r="AE34" s="14">
        <f t="shared" si="16"/>
        <v>-8274000</v>
      </c>
      <c r="AF34" s="14">
        <f t="shared" si="16"/>
        <v>-6142000</v>
      </c>
    </row>
    <row r="35" spans="1:32" ht="15" customHeight="1" x14ac:dyDescent="0.25">
      <c r="A35" s="3" t="s">
        <v>41</v>
      </c>
      <c r="C35" s="17">
        <f>SUM(C34,C29)</f>
        <v>-30770000</v>
      </c>
      <c r="D35" s="17">
        <f>SUM(D27,D31)</f>
        <v>-31011000</v>
      </c>
      <c r="E35" s="17">
        <f t="shared" ref="E35:X35" si="17">SUM(E34,E29)</f>
        <v>-86494000</v>
      </c>
      <c r="F35" s="17">
        <f t="shared" si="17"/>
        <v>35375000</v>
      </c>
      <c r="G35" s="17">
        <f t="shared" si="17"/>
        <v>-3541000</v>
      </c>
      <c r="H35" s="17">
        <f t="shared" si="17"/>
        <v>-24796000</v>
      </c>
      <c r="I35" s="17">
        <f t="shared" si="17"/>
        <v>-284222000</v>
      </c>
      <c r="J35" s="17">
        <f t="shared" si="17"/>
        <v>-121393000</v>
      </c>
      <c r="K35" s="17">
        <f t="shared" si="17"/>
        <v>-310696000</v>
      </c>
      <c r="L35" s="17">
        <f t="shared" si="17"/>
        <v>-158051000</v>
      </c>
      <c r="M35" s="17">
        <f t="shared" si="17"/>
        <v>-51370000</v>
      </c>
      <c r="N35" s="17">
        <f t="shared" si="17"/>
        <v>-201222000</v>
      </c>
      <c r="O35" s="17">
        <f t="shared" si="17"/>
        <v>-278343000</v>
      </c>
      <c r="P35" s="17">
        <f t="shared" si="17"/>
        <v>-314846000</v>
      </c>
      <c r="Q35" s="17">
        <f t="shared" si="17"/>
        <v>-201383000</v>
      </c>
      <c r="R35" s="17">
        <f t="shared" si="17"/>
        <v>-199047000</v>
      </c>
      <c r="S35" s="17">
        <f t="shared" si="17"/>
        <v>-181565000</v>
      </c>
      <c r="T35" s="17">
        <f t="shared" si="17"/>
        <v>-148839000</v>
      </c>
      <c r="U35" s="17">
        <f t="shared" si="17"/>
        <v>-144095000</v>
      </c>
      <c r="V35" s="17">
        <f t="shared" si="17"/>
        <v>-49400000</v>
      </c>
      <c r="W35" s="17">
        <f t="shared" si="17"/>
        <v>-87779000</v>
      </c>
      <c r="X35" s="17">
        <f t="shared" si="17"/>
        <v>41929000</v>
      </c>
      <c r="Y35" s="17">
        <v>5853000</v>
      </c>
      <c r="AA35" s="17">
        <f t="shared" ref="AA35:AF35" si="18">SUM(AA34,AA27)</f>
        <v>-120455000</v>
      </c>
      <c r="AB35" s="17">
        <f t="shared" si="18"/>
        <v>-112900000</v>
      </c>
      <c r="AC35" s="17">
        <f t="shared" si="18"/>
        <v>-433952000</v>
      </c>
      <c r="AD35" s="17">
        <f t="shared" si="18"/>
        <v>-721339000</v>
      </c>
      <c r="AE35" s="17">
        <f t="shared" si="18"/>
        <v>-993619000</v>
      </c>
      <c r="AF35" s="17">
        <f t="shared" si="18"/>
        <v>-523899000</v>
      </c>
    </row>
    <row r="36" spans="1:32" ht="15" customHeight="1" x14ac:dyDescent="0.25">
      <c r="A36" s="3" t="s">
        <v>42</v>
      </c>
      <c r="C36" s="18"/>
      <c r="D36" s="18" t="s">
        <v>11</v>
      </c>
      <c r="E36" s="18"/>
      <c r="F36" s="18"/>
      <c r="G36" s="18"/>
      <c r="H36" s="18" t="s">
        <v>11</v>
      </c>
      <c r="I36" s="18" t="s">
        <v>11</v>
      </c>
      <c r="J36" s="18"/>
      <c r="K36" s="18" t="s">
        <v>11</v>
      </c>
      <c r="L36" s="18" t="s">
        <v>11</v>
      </c>
      <c r="M36" s="18" t="s">
        <v>11</v>
      </c>
      <c r="N36" s="18" t="s">
        <v>11</v>
      </c>
      <c r="O36" s="18"/>
      <c r="P36" s="18" t="s">
        <v>11</v>
      </c>
      <c r="Q36" s="18" t="s">
        <v>11</v>
      </c>
      <c r="R36" s="18"/>
      <c r="S36" s="18"/>
      <c r="T36" s="18"/>
      <c r="U36" s="18"/>
      <c r="V36" s="18"/>
      <c r="W36" s="18"/>
      <c r="X36" s="18"/>
      <c r="Y36" s="18"/>
      <c r="AA36" s="18"/>
      <c r="AB36" s="18" t="s">
        <v>11</v>
      </c>
      <c r="AC36" s="18" t="s">
        <v>11</v>
      </c>
      <c r="AD36" s="18" t="s">
        <v>11</v>
      </c>
      <c r="AE36" s="18" t="s">
        <v>11</v>
      </c>
      <c r="AF36" s="18" t="s">
        <v>11</v>
      </c>
    </row>
    <row r="37" spans="1:32" ht="28.25" customHeight="1" x14ac:dyDescent="0.25">
      <c r="A37" s="3" t="s">
        <v>43</v>
      </c>
      <c r="D37" s="19" t="s">
        <v>11</v>
      </c>
      <c r="H37" s="19" t="s">
        <v>11</v>
      </c>
      <c r="Y37" s="20"/>
    </row>
    <row r="38" spans="1:32" ht="15" customHeight="1" x14ac:dyDescent="0.25">
      <c r="A38" s="8" t="s">
        <v>44</v>
      </c>
      <c r="C38" s="21">
        <v>-0.63</v>
      </c>
      <c r="D38" s="21">
        <f t="shared" ref="D38:Y38" si="19">D29/D41</f>
        <v>-0.9193245064509018</v>
      </c>
      <c r="E38" s="21">
        <f t="shared" si="19"/>
        <v>-1.8049752301828288</v>
      </c>
      <c r="F38" s="21">
        <f t="shared" si="19"/>
        <v>0.73209936817340948</v>
      </c>
      <c r="G38" s="21">
        <f t="shared" si="19"/>
        <v>-6.0915720430126115E-2</v>
      </c>
      <c r="H38" s="21">
        <f t="shared" si="19"/>
        <v>-0.37583938345053353</v>
      </c>
      <c r="I38" s="21">
        <f t="shared" si="19"/>
        <v>-1.2303437676951041</v>
      </c>
      <c r="J38" s="21">
        <f t="shared" si="19"/>
        <v>-0.46175965064481528</v>
      </c>
      <c r="K38" s="21">
        <f t="shared" si="19"/>
        <v>-1.128599099823925</v>
      </c>
      <c r="L38" s="21">
        <f t="shared" si="19"/>
        <v>-0.56737397098000508</v>
      </c>
      <c r="M38" s="21">
        <f t="shared" si="19"/>
        <v>-0.19139704403227792</v>
      </c>
      <c r="N38" s="21">
        <f t="shared" si="19"/>
        <v>-0.64696702137360074</v>
      </c>
      <c r="O38" s="21">
        <f t="shared" si="19"/>
        <v>-0.86367727798581417</v>
      </c>
      <c r="P38" s="21">
        <f t="shared" si="19"/>
        <v>-1.0979070514560461</v>
      </c>
      <c r="Q38" s="21">
        <f t="shared" si="19"/>
        <v>-0.69203814616467307</v>
      </c>
      <c r="R38" s="21">
        <f t="shared" si="19"/>
        <v>-0.6873562309418686</v>
      </c>
      <c r="S38" s="21">
        <f t="shared" si="19"/>
        <v>-0.56537383680017816</v>
      </c>
      <c r="T38" s="21">
        <f t="shared" si="19"/>
        <v>-0.54264437586146197</v>
      </c>
      <c r="U38" s="21">
        <f t="shared" si="19"/>
        <v>-0.42842146241571516</v>
      </c>
      <c r="V38" s="21">
        <f t="shared" si="19"/>
        <v>-0.14307007932633012</v>
      </c>
      <c r="W38" s="21">
        <f t="shared" si="19"/>
        <v>-0.314931230519577</v>
      </c>
      <c r="X38" s="21">
        <f t="shared" si="19"/>
        <v>0.2493465868966929</v>
      </c>
      <c r="Y38" s="21">
        <f t="shared" si="19"/>
        <v>8.6528797223457531E-3</v>
      </c>
      <c r="AA38" s="21">
        <f t="shared" ref="AA38:AF38" si="20">AA29/AA41</f>
        <v>-2.8422656613552237</v>
      </c>
      <c r="AB38" s="21">
        <f t="shared" si="20"/>
        <v>-2.6287426300841346</v>
      </c>
      <c r="AC38" s="21">
        <f t="shared" si="20"/>
        <v>-2.7848253083422709</v>
      </c>
      <c r="AD38" s="21">
        <f t="shared" si="20"/>
        <v>-2.5112064331373931</v>
      </c>
      <c r="AE38" s="21">
        <f t="shared" si="20"/>
        <v>-3.3362681536350629</v>
      </c>
      <c r="AF38" s="21">
        <f t="shared" si="20"/>
        <v>-1.670953970531367</v>
      </c>
    </row>
    <row r="39" spans="1:32" ht="15" customHeight="1" x14ac:dyDescent="0.25">
      <c r="A39" s="8" t="s">
        <v>45</v>
      </c>
      <c r="C39" s="21">
        <v>-0.63</v>
      </c>
      <c r="D39" s="21">
        <f t="shared" ref="D39:Y39" si="21">D29/D42</f>
        <v>-0.9193245064509018</v>
      </c>
      <c r="E39" s="21">
        <f t="shared" si="21"/>
        <v>-1.8049752301828288</v>
      </c>
      <c r="F39" s="21">
        <f t="shared" si="21"/>
        <v>0.17473066793100339</v>
      </c>
      <c r="G39" s="21">
        <f t="shared" si="21"/>
        <v>-5.7811607384057141E-2</v>
      </c>
      <c r="H39" s="21">
        <f t="shared" si="21"/>
        <v>-0.37583938345053353</v>
      </c>
      <c r="I39" s="21">
        <f t="shared" si="21"/>
        <v>-1.2303437676951041</v>
      </c>
      <c r="J39" s="21">
        <f t="shared" si="21"/>
        <v>-0.46175965064481528</v>
      </c>
      <c r="K39" s="21">
        <f t="shared" si="21"/>
        <v>-1.128599099823925</v>
      </c>
      <c r="L39" s="21">
        <f t="shared" si="21"/>
        <v>-0.56737397098000508</v>
      </c>
      <c r="M39" s="21">
        <f t="shared" si="21"/>
        <v>-0.19139704403227792</v>
      </c>
      <c r="N39" s="21">
        <f t="shared" si="21"/>
        <v>-0.64696702137360074</v>
      </c>
      <c r="O39" s="21">
        <f t="shared" si="21"/>
        <v>-0.86367727798581417</v>
      </c>
      <c r="P39" s="21">
        <f t="shared" si="21"/>
        <v>-1.0979070514560461</v>
      </c>
      <c r="Q39" s="21">
        <f t="shared" si="21"/>
        <v>-0.69203814616467307</v>
      </c>
      <c r="R39" s="21">
        <f t="shared" si="21"/>
        <v>-0.6873562309418686</v>
      </c>
      <c r="S39" s="21">
        <f t="shared" si="21"/>
        <v>-0.56537383680017816</v>
      </c>
      <c r="T39" s="21">
        <f t="shared" si="21"/>
        <v>-0.54264437586146197</v>
      </c>
      <c r="U39" s="21">
        <f t="shared" si="21"/>
        <v>-0.42842146241571516</v>
      </c>
      <c r="V39" s="21">
        <f t="shared" si="21"/>
        <v>-0.14307007932633012</v>
      </c>
      <c r="W39" s="21">
        <f t="shared" si="21"/>
        <v>-0.314931230519577</v>
      </c>
      <c r="X39" s="21">
        <f t="shared" si="21"/>
        <v>0.23279489847071713</v>
      </c>
      <c r="Y39" s="21">
        <f t="shared" si="21"/>
        <v>8.1458506541600313E-3</v>
      </c>
      <c r="AA39" s="21">
        <f>AA29/AA42</f>
        <v>-2.8422656613552237</v>
      </c>
      <c r="AB39" s="21">
        <f>AB29/AB42</f>
        <v>-2.6287426300841346</v>
      </c>
      <c r="AC39" s="21">
        <v>-2.94</v>
      </c>
      <c r="AD39" s="21">
        <f>AD29/AD42</f>
        <v>-2.5112064331373931</v>
      </c>
      <c r="AE39" s="21">
        <f>AE29/AE42</f>
        <v>-3.3362681536350629</v>
      </c>
      <c r="AF39" s="21">
        <f>AF29/AF42</f>
        <v>-1.670953970531367</v>
      </c>
    </row>
    <row r="40" spans="1:32" ht="15" customHeight="1" x14ac:dyDescent="0.25">
      <c r="A40" s="3" t="s">
        <v>46</v>
      </c>
      <c r="Y40" s="20"/>
    </row>
    <row r="41" spans="1:32" ht="15" customHeight="1" x14ac:dyDescent="0.25">
      <c r="A41" s="8" t="s">
        <v>44</v>
      </c>
      <c r="C41" s="22">
        <v>48403021</v>
      </c>
      <c r="D41" s="22">
        <v>48079867</v>
      </c>
      <c r="E41" s="22">
        <v>47435554</v>
      </c>
      <c r="F41" s="22">
        <v>47552288</v>
      </c>
      <c r="G41" s="22">
        <v>64778024</v>
      </c>
      <c r="H41" s="22">
        <v>70801521</v>
      </c>
      <c r="I41" s="22">
        <v>233309590</v>
      </c>
      <c r="J41" s="22">
        <v>267281907</v>
      </c>
      <c r="K41" s="22">
        <v>271677516</v>
      </c>
      <c r="L41" s="22">
        <v>281533888</v>
      </c>
      <c r="M41" s="22">
        <v>285641820</v>
      </c>
      <c r="N41" s="22">
        <v>288107421</v>
      </c>
      <c r="O41" s="22">
        <v>290929270</v>
      </c>
      <c r="P41" s="22">
        <v>293683331</v>
      </c>
      <c r="Q41" s="22">
        <v>297204715</v>
      </c>
      <c r="R41" s="22">
        <v>299643752</v>
      </c>
      <c r="S41" s="22">
        <v>303839670</v>
      </c>
      <c r="T41" s="22">
        <v>307571602</v>
      </c>
      <c r="U41" s="22">
        <v>312626728</v>
      </c>
      <c r="V41" s="22">
        <v>315481757</v>
      </c>
      <c r="W41" s="22">
        <v>318234555</v>
      </c>
      <c r="X41" s="22">
        <v>322282334</v>
      </c>
      <c r="Y41" s="22">
        <v>324053967</v>
      </c>
      <c r="AA41" s="22">
        <v>47345328</v>
      </c>
      <c r="AB41" s="22">
        <v>47856720</v>
      </c>
      <c r="AC41" s="22">
        <v>158367923</v>
      </c>
      <c r="AD41" s="22">
        <v>281704041</v>
      </c>
      <c r="AE41" s="22">
        <v>295343466</v>
      </c>
      <c r="AF41" s="22">
        <v>309857129</v>
      </c>
    </row>
    <row r="42" spans="1:32" ht="15" customHeight="1" x14ac:dyDescent="0.25">
      <c r="A42" s="8" t="s">
        <v>45</v>
      </c>
      <c r="C42" s="22">
        <v>48403021</v>
      </c>
      <c r="D42" s="22">
        <v>48079867</v>
      </c>
      <c r="E42" s="22">
        <v>47435554</v>
      </c>
      <c r="F42" s="22">
        <v>199238064</v>
      </c>
      <c r="G42" s="22">
        <v>68256189</v>
      </c>
      <c r="H42" s="22">
        <v>70801521</v>
      </c>
      <c r="I42" s="22">
        <v>233309590</v>
      </c>
      <c r="J42" s="22">
        <v>267281907</v>
      </c>
      <c r="K42" s="22">
        <v>271677516</v>
      </c>
      <c r="L42" s="22">
        <v>281533888</v>
      </c>
      <c r="M42" s="22">
        <v>285641820</v>
      </c>
      <c r="N42" s="22">
        <v>288107421</v>
      </c>
      <c r="O42" s="22">
        <v>290929270</v>
      </c>
      <c r="P42" s="22">
        <v>293683331</v>
      </c>
      <c r="Q42" s="22">
        <v>297204715</v>
      </c>
      <c r="R42" s="22">
        <v>299643752</v>
      </c>
      <c r="S42" s="22">
        <v>303839670</v>
      </c>
      <c r="T42" s="22">
        <v>307571602</v>
      </c>
      <c r="U42" s="22">
        <v>312626728</v>
      </c>
      <c r="V42" s="22">
        <v>315481757</v>
      </c>
      <c r="W42" s="22">
        <v>318234555</v>
      </c>
      <c r="X42" s="22">
        <v>345196568</v>
      </c>
      <c r="Y42" s="22">
        <v>344224332</v>
      </c>
      <c r="AA42" s="22">
        <v>47345328</v>
      </c>
      <c r="AB42" s="22">
        <v>47856720</v>
      </c>
      <c r="AC42" s="22">
        <v>159244611</v>
      </c>
      <c r="AD42" s="22">
        <v>281704041</v>
      </c>
      <c r="AE42" s="22">
        <v>295343466</v>
      </c>
      <c r="AF42" s="22">
        <v>309857129</v>
      </c>
    </row>
    <row r="43" spans="1:32" ht="15" customHeight="1" x14ac:dyDescent="0.25"/>
    <row r="44" spans="1:32" ht="15" customHeight="1" x14ac:dyDescent="0.25">
      <c r="A44" s="63" t="s">
        <v>47</v>
      </c>
      <c r="B44" s="61"/>
      <c r="C44" s="61"/>
      <c r="D44" s="61"/>
      <c r="E44" s="61"/>
      <c r="F44" s="61"/>
      <c r="G44" s="61"/>
      <c r="H44" s="61"/>
      <c r="I44" s="61"/>
      <c r="J44" s="61"/>
    </row>
    <row r="45" spans="1:32" ht="15" customHeight="1" x14ac:dyDescent="0.25">
      <c r="A45" s="63" t="s">
        <v>48</v>
      </c>
      <c r="B45" s="61"/>
      <c r="C45" s="61"/>
      <c r="D45" s="61"/>
      <c r="E45" s="61"/>
      <c r="F45" s="61"/>
      <c r="G45" s="61"/>
      <c r="H45" s="61"/>
      <c r="I45" s="61"/>
      <c r="J45" s="61"/>
    </row>
    <row r="46" spans="1:32" ht="14.25" customHeight="1" x14ac:dyDescent="0.25">
      <c r="A46" s="63" t="s">
        <v>49</v>
      </c>
      <c r="B46" s="61"/>
      <c r="C46" s="61"/>
      <c r="D46" s="61"/>
      <c r="E46" s="61"/>
      <c r="F46" s="61"/>
      <c r="G46" s="61"/>
      <c r="H46" s="61"/>
      <c r="I46" s="61"/>
      <c r="J46" s="61"/>
    </row>
    <row r="47" spans="1:32" ht="15" customHeight="1" x14ac:dyDescent="0.25">
      <c r="A47" s="63" t="s">
        <v>50</v>
      </c>
      <c r="B47" s="61"/>
      <c r="C47" s="61"/>
      <c r="D47" s="61"/>
      <c r="E47" s="61"/>
      <c r="F47" s="61"/>
      <c r="G47" s="61"/>
      <c r="H47" s="61"/>
      <c r="I47" s="61"/>
      <c r="J47" s="61"/>
      <c r="K47" s="61"/>
      <c r="L47" s="61"/>
      <c r="M47" s="61"/>
      <c r="N47" s="61"/>
    </row>
    <row r="48" spans="1:32" ht="15" customHeight="1" x14ac:dyDescent="0.25">
      <c r="A48" s="63" t="s">
        <v>51</v>
      </c>
      <c r="B48" s="63"/>
      <c r="C48" s="63"/>
      <c r="D48" s="63"/>
      <c r="E48" s="63"/>
      <c r="F48" s="63"/>
      <c r="G48" s="63"/>
      <c r="H48" s="63"/>
      <c r="I48" s="63"/>
      <c r="J48" s="63"/>
      <c r="K48" s="63"/>
      <c r="L48" s="63"/>
      <c r="M48" s="63"/>
      <c r="N48" s="63"/>
    </row>
    <row r="49" ht="15" customHeight="1" x14ac:dyDescent="0.25"/>
    <row r="50" ht="15" customHeight="1" x14ac:dyDescent="0.25"/>
  </sheetData>
  <mergeCells count="7">
    <mergeCell ref="A47:N47"/>
    <mergeCell ref="A48:N48"/>
    <mergeCell ref="C3:X3"/>
    <mergeCell ref="AA3:AE3"/>
    <mergeCell ref="A44:J44"/>
    <mergeCell ref="A45:J45"/>
    <mergeCell ref="A46:J4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67"/>
  <sheetViews>
    <sheetView zoomScale="120" zoomScaleNormal="120" workbookViewId="0">
      <pane xSplit="1" topLeftCell="Q1" activePane="topRight" state="frozen"/>
      <selection pane="topRight" activeCell="S23" sqref="S23"/>
    </sheetView>
  </sheetViews>
  <sheetFormatPr defaultColWidth="12.81640625" defaultRowHeight="12.5" x14ac:dyDescent="0.25"/>
  <cols>
    <col min="1" max="1" width="43.81640625" customWidth="1"/>
    <col min="2" max="2" width="1.453125" hidden="1" customWidth="1"/>
    <col min="3" max="25" width="14.6328125" customWidth="1"/>
    <col min="26" max="26" width="2.453125" customWidth="1"/>
    <col min="27" max="31" width="14.6328125" customWidth="1"/>
  </cols>
  <sheetData>
    <row r="1" spans="1:34" ht="13.25" customHeight="1" x14ac:dyDescent="0.25">
      <c r="A1" s="3" t="s">
        <v>5</v>
      </c>
    </row>
    <row r="2" spans="1:34" ht="14.25" customHeight="1" x14ac:dyDescent="0.25">
      <c r="A2" s="4" t="s">
        <v>52</v>
      </c>
    </row>
    <row r="3" spans="1:34" ht="15" customHeight="1" x14ac:dyDescent="0.25">
      <c r="A3" s="4" t="s">
        <v>53</v>
      </c>
      <c r="C3" s="64" t="s">
        <v>8</v>
      </c>
      <c r="D3" s="61"/>
      <c r="E3" s="61"/>
      <c r="F3" s="61"/>
      <c r="G3" s="61"/>
      <c r="H3" s="61"/>
      <c r="I3" s="61"/>
      <c r="J3" s="61"/>
      <c r="K3" s="61"/>
      <c r="L3" s="61"/>
      <c r="M3" s="61"/>
      <c r="N3" s="61"/>
      <c r="O3" s="61"/>
      <c r="P3" s="61"/>
      <c r="Q3" s="61"/>
      <c r="R3" s="61"/>
      <c r="S3" s="61"/>
      <c r="T3" s="61"/>
      <c r="U3" s="61"/>
      <c r="V3" s="61"/>
      <c r="W3" s="61"/>
      <c r="X3" s="61"/>
      <c r="AA3" s="64" t="s">
        <v>9</v>
      </c>
      <c r="AB3" s="61"/>
      <c r="AC3" s="61"/>
      <c r="AD3" s="61"/>
      <c r="AE3" s="61"/>
    </row>
    <row r="4" spans="1:34" ht="20.75" customHeight="1" x14ac:dyDescent="0.25">
      <c r="C4" s="5">
        <v>43738</v>
      </c>
      <c r="D4" s="5">
        <v>43830</v>
      </c>
      <c r="E4" s="5">
        <v>43921</v>
      </c>
      <c r="F4" s="5">
        <v>44012</v>
      </c>
      <c r="G4" s="5">
        <v>44104</v>
      </c>
      <c r="H4" s="5">
        <v>44196</v>
      </c>
      <c r="I4" s="5">
        <v>44286</v>
      </c>
      <c r="J4" s="5">
        <v>44377</v>
      </c>
      <c r="K4" s="5">
        <v>44469</v>
      </c>
      <c r="L4" s="5">
        <v>44561</v>
      </c>
      <c r="M4" s="5">
        <v>44651</v>
      </c>
      <c r="N4" s="5">
        <v>44742</v>
      </c>
      <c r="O4" s="5">
        <v>44834</v>
      </c>
      <c r="P4" s="5">
        <v>44926</v>
      </c>
      <c r="Q4" s="5">
        <v>45016</v>
      </c>
      <c r="R4" s="5">
        <v>45107</v>
      </c>
      <c r="S4" s="5">
        <v>45199</v>
      </c>
      <c r="T4" s="5">
        <v>45291</v>
      </c>
      <c r="U4" s="5">
        <v>45382</v>
      </c>
      <c r="V4" s="5">
        <v>45473</v>
      </c>
      <c r="W4" s="5">
        <v>45565</v>
      </c>
      <c r="X4" s="5">
        <v>45657</v>
      </c>
      <c r="Y4" s="5">
        <v>45747</v>
      </c>
      <c r="AA4" s="6">
        <v>44012</v>
      </c>
      <c r="AB4" s="6">
        <v>44377</v>
      </c>
      <c r="AC4" s="6">
        <v>44742</v>
      </c>
      <c r="AD4" s="6">
        <v>45107</v>
      </c>
      <c r="AE4" s="6">
        <v>45473</v>
      </c>
    </row>
    <row r="5" spans="1:34" ht="16.75" customHeight="1" x14ac:dyDescent="0.25">
      <c r="A5" s="25" t="s">
        <v>54</v>
      </c>
      <c r="C5" s="33"/>
      <c r="D5" s="33"/>
      <c r="E5" s="15"/>
      <c r="F5" s="15"/>
      <c r="G5" s="15"/>
      <c r="H5" s="33"/>
      <c r="I5" s="15"/>
      <c r="J5" s="15"/>
      <c r="K5" s="15"/>
      <c r="L5" s="24"/>
      <c r="M5" s="33"/>
      <c r="N5" s="33"/>
      <c r="O5" s="33"/>
      <c r="P5" s="24"/>
      <c r="Q5" s="24"/>
      <c r="R5" s="24"/>
      <c r="S5" s="24"/>
      <c r="T5" s="24"/>
      <c r="U5" s="24"/>
      <c r="V5" s="24"/>
      <c r="W5" s="24"/>
      <c r="X5" s="24"/>
      <c r="Y5" s="24"/>
      <c r="AA5" s="24"/>
      <c r="AB5" s="24"/>
      <c r="AC5" s="24"/>
      <c r="AD5" s="24"/>
      <c r="AE5" s="24"/>
    </row>
    <row r="6" spans="1:34" ht="16.75" customHeight="1" x14ac:dyDescent="0.25">
      <c r="A6" s="26" t="s">
        <v>20</v>
      </c>
      <c r="C6" s="9">
        <v>19961000</v>
      </c>
      <c r="D6" s="9">
        <v>42661000</v>
      </c>
      <c r="E6" s="9">
        <v>43519000</v>
      </c>
      <c r="F6" s="9">
        <v>55311000</v>
      </c>
      <c r="G6" s="9">
        <v>65868000</v>
      </c>
      <c r="H6" s="9">
        <v>67768000</v>
      </c>
      <c r="I6" s="9">
        <v>62054000</v>
      </c>
      <c r="J6" s="9">
        <v>51010000</v>
      </c>
      <c r="K6" s="9">
        <v>51678000</v>
      </c>
      <c r="L6" s="9">
        <v>65265000</v>
      </c>
      <c r="M6" s="9">
        <v>46853000</v>
      </c>
      <c r="N6" s="9">
        <v>40285000</v>
      </c>
      <c r="O6" s="9">
        <v>35610000</v>
      </c>
      <c r="P6" s="9">
        <v>38422000</v>
      </c>
      <c r="Q6" s="9">
        <v>31224000</v>
      </c>
      <c r="R6" s="9">
        <v>35009000</v>
      </c>
      <c r="S6" s="9">
        <v>34866000</v>
      </c>
      <c r="T6" s="9">
        <v>53630000</v>
      </c>
      <c r="U6" s="9">
        <v>44143000</v>
      </c>
      <c r="V6" s="9">
        <v>47756000</v>
      </c>
      <c r="W6" s="9">
        <v>54237000</v>
      </c>
      <c r="X6" s="9">
        <v>70278000</v>
      </c>
      <c r="Y6" s="9">
        <f>'GAAP IS'!Y14</f>
        <v>57290000</v>
      </c>
      <c r="AA6" s="9">
        <v>161452000</v>
      </c>
      <c r="AB6" s="9">
        <v>246700000</v>
      </c>
      <c r="AC6" s="9">
        <v>204081000</v>
      </c>
      <c r="AD6" s="9">
        <v>140265000</v>
      </c>
      <c r="AE6" s="9">
        <v>180395000</v>
      </c>
    </row>
    <row r="7" spans="1:34" ht="16.75" customHeight="1" x14ac:dyDescent="0.25">
      <c r="A7" s="26" t="s">
        <v>21</v>
      </c>
      <c r="C7" s="13">
        <v>24844000</v>
      </c>
      <c r="D7" s="13">
        <v>30178000</v>
      </c>
      <c r="E7" s="13">
        <v>82216000</v>
      </c>
      <c r="F7" s="13">
        <v>-32171000</v>
      </c>
      <c r="G7" s="13">
        <v>28931000</v>
      </c>
      <c r="H7" s="13">
        <v>12521000</v>
      </c>
      <c r="I7" s="13">
        <v>-1063000</v>
      </c>
      <c r="J7" s="13">
        <v>25489000</v>
      </c>
      <c r="K7" s="13">
        <v>63647000</v>
      </c>
      <c r="L7" s="13">
        <v>52640000</v>
      </c>
      <c r="M7" s="13">
        <v>66294000</v>
      </c>
      <c r="N7" s="13">
        <v>72691000</v>
      </c>
      <c r="O7" s="13">
        <v>64250000</v>
      </c>
      <c r="P7" s="13">
        <v>106689000</v>
      </c>
      <c r="Q7" s="13">
        <v>66438000</v>
      </c>
      <c r="R7" s="13">
        <v>94483000</v>
      </c>
      <c r="S7" s="13">
        <v>99696000</v>
      </c>
      <c r="T7" s="13">
        <v>120880000</v>
      </c>
      <c r="U7" s="13">
        <v>122443000</v>
      </c>
      <c r="V7" s="13">
        <v>117609000</v>
      </c>
      <c r="W7" s="13">
        <v>159824000</v>
      </c>
      <c r="X7" s="13">
        <v>152980000</v>
      </c>
      <c r="Y7" s="13">
        <f>'GAAP IS'!Y15</f>
        <v>147252000</v>
      </c>
      <c r="AA7" s="13">
        <v>105067000</v>
      </c>
      <c r="AB7" s="13">
        <v>65878000</v>
      </c>
      <c r="AC7" s="13">
        <v>255272000</v>
      </c>
      <c r="AD7" s="13">
        <v>331860000</v>
      </c>
      <c r="AE7" s="13">
        <v>460628000</v>
      </c>
    </row>
    <row r="8" spans="1:34" ht="16.75" customHeight="1" x14ac:dyDescent="0.25">
      <c r="A8" s="26" t="s">
        <v>22</v>
      </c>
      <c r="C8" s="13">
        <v>8128000</v>
      </c>
      <c r="D8" s="13">
        <v>8167000</v>
      </c>
      <c r="E8" s="13">
        <v>8204000</v>
      </c>
      <c r="F8" s="13">
        <v>7817000</v>
      </c>
      <c r="G8" s="13">
        <v>10352000</v>
      </c>
      <c r="H8" s="13">
        <v>12060000</v>
      </c>
      <c r="I8" s="13">
        <v>14665000</v>
      </c>
      <c r="J8" s="13">
        <v>15623000</v>
      </c>
      <c r="K8" s="13">
        <v>16753000</v>
      </c>
      <c r="L8" s="13">
        <v>17700000</v>
      </c>
      <c r="M8" s="13">
        <v>15824000</v>
      </c>
      <c r="N8" s="13">
        <v>19417000</v>
      </c>
      <c r="O8" s="13">
        <v>25066000</v>
      </c>
      <c r="P8" s="13">
        <v>43751000</v>
      </c>
      <c r="Q8" s="13">
        <v>51188000</v>
      </c>
      <c r="R8" s="13">
        <v>63008000</v>
      </c>
      <c r="S8" s="13">
        <v>73931000</v>
      </c>
      <c r="T8" s="13">
        <v>84617000</v>
      </c>
      <c r="U8" s="13">
        <v>90449000</v>
      </c>
      <c r="V8" s="13">
        <v>95256000</v>
      </c>
      <c r="W8" s="13">
        <v>104145000</v>
      </c>
      <c r="X8" s="13">
        <v>107762000</v>
      </c>
      <c r="Y8" s="13">
        <f>'GAAP IS'!Y16</f>
        <v>107631000</v>
      </c>
      <c r="AA8" s="13">
        <v>32316000</v>
      </c>
      <c r="AB8" s="13">
        <v>52700000</v>
      </c>
      <c r="AC8" s="13">
        <v>69694000</v>
      </c>
      <c r="AD8" s="13">
        <v>183013000</v>
      </c>
      <c r="AE8" s="13">
        <v>344253000</v>
      </c>
    </row>
    <row r="9" spans="1:34" ht="16.75" customHeight="1" x14ac:dyDescent="0.25">
      <c r="A9" s="26" t="s">
        <v>23</v>
      </c>
      <c r="C9" s="10">
        <v>9695000</v>
      </c>
      <c r="D9" s="10">
        <v>11652000</v>
      </c>
      <c r="E9" s="10">
        <v>13678000</v>
      </c>
      <c r="F9" s="10">
        <v>14806000</v>
      </c>
      <c r="G9" s="10">
        <v>13498000</v>
      </c>
      <c r="H9" s="10">
        <v>16802000</v>
      </c>
      <c r="I9" s="10">
        <v>21368000</v>
      </c>
      <c r="J9" s="10">
        <v>21910000</v>
      </c>
      <c r="K9" s="10">
        <v>25201000</v>
      </c>
      <c r="L9" s="10">
        <v>41849000</v>
      </c>
      <c r="M9" s="10">
        <v>43371000</v>
      </c>
      <c r="N9" s="10">
        <v>47393000</v>
      </c>
      <c r="O9" s="10">
        <v>54359000</v>
      </c>
      <c r="P9" s="10">
        <v>66508000</v>
      </c>
      <c r="Q9" s="10">
        <v>65229000</v>
      </c>
      <c r="R9" s="10">
        <v>71247000</v>
      </c>
      <c r="S9" s="10">
        <v>75671000</v>
      </c>
      <c r="T9" s="10">
        <v>90203000</v>
      </c>
      <c r="U9" s="10">
        <v>88209000</v>
      </c>
      <c r="V9" s="10">
        <v>89166000</v>
      </c>
      <c r="W9" s="10">
        <v>95146000</v>
      </c>
      <c r="X9" s="10">
        <v>115960000</v>
      </c>
      <c r="Y9" s="10">
        <f>'GAAP IS'!Y17</f>
        <v>118398000</v>
      </c>
      <c r="AA9" s="10">
        <v>49831000</v>
      </c>
      <c r="AB9" s="10">
        <v>73578000</v>
      </c>
      <c r="AC9" s="10">
        <v>157814000</v>
      </c>
      <c r="AD9" s="10">
        <v>257343000</v>
      </c>
      <c r="AE9" s="10">
        <v>343249000</v>
      </c>
    </row>
    <row r="10" spans="1:34" ht="16.75" customHeight="1" x14ac:dyDescent="0.25">
      <c r="A10" s="25" t="s">
        <v>55</v>
      </c>
      <c r="C10" s="27">
        <f t="shared" ref="C10:Y10" si="0">SUM(C6:C9)</f>
        <v>62628000</v>
      </c>
      <c r="D10" s="27">
        <f t="shared" si="0"/>
        <v>92658000</v>
      </c>
      <c r="E10" s="27">
        <f t="shared" si="0"/>
        <v>147617000</v>
      </c>
      <c r="F10" s="27">
        <f t="shared" si="0"/>
        <v>45763000</v>
      </c>
      <c r="G10" s="27">
        <f t="shared" si="0"/>
        <v>118649000</v>
      </c>
      <c r="H10" s="27">
        <f t="shared" si="0"/>
        <v>109151000</v>
      </c>
      <c r="I10" s="27">
        <f t="shared" si="0"/>
        <v>97024000</v>
      </c>
      <c r="J10" s="27">
        <f t="shared" si="0"/>
        <v>114032000</v>
      </c>
      <c r="K10" s="27">
        <f t="shared" si="0"/>
        <v>157279000</v>
      </c>
      <c r="L10" s="27">
        <f t="shared" si="0"/>
        <v>177454000</v>
      </c>
      <c r="M10" s="27">
        <f t="shared" si="0"/>
        <v>172342000</v>
      </c>
      <c r="N10" s="27">
        <f t="shared" si="0"/>
        <v>179786000</v>
      </c>
      <c r="O10" s="27">
        <f t="shared" si="0"/>
        <v>179285000</v>
      </c>
      <c r="P10" s="27">
        <f t="shared" si="0"/>
        <v>255370000</v>
      </c>
      <c r="Q10" s="27">
        <f t="shared" si="0"/>
        <v>214079000</v>
      </c>
      <c r="R10" s="27">
        <f t="shared" si="0"/>
        <v>263747000</v>
      </c>
      <c r="S10" s="27">
        <f t="shared" si="0"/>
        <v>284164000</v>
      </c>
      <c r="T10" s="27">
        <f t="shared" si="0"/>
        <v>349330000</v>
      </c>
      <c r="U10" s="27">
        <f t="shared" si="0"/>
        <v>345244000</v>
      </c>
      <c r="V10" s="27">
        <f t="shared" si="0"/>
        <v>349787000</v>
      </c>
      <c r="W10" s="27">
        <f t="shared" si="0"/>
        <v>413352000</v>
      </c>
      <c r="X10" s="27">
        <f t="shared" si="0"/>
        <v>446980000</v>
      </c>
      <c r="Y10" s="27">
        <f t="shared" si="0"/>
        <v>430571000</v>
      </c>
      <c r="AA10" s="27">
        <f>SUM(AA6:AA9)</f>
        <v>348666000</v>
      </c>
      <c r="AB10" s="27">
        <f>SUM(AB6:AB9)</f>
        <v>438856000</v>
      </c>
      <c r="AC10" s="27">
        <f>SUM(AC6:AC9)</f>
        <v>686861000</v>
      </c>
      <c r="AD10" s="27">
        <f>SUM(AD6:AD9)</f>
        <v>912481000</v>
      </c>
      <c r="AE10" s="27">
        <f>SUM(AE6:AE9)</f>
        <v>1328525000</v>
      </c>
    </row>
    <row r="11" spans="1:34" ht="16.75" customHeight="1" x14ac:dyDescent="0.25">
      <c r="A11" s="26" t="s">
        <v>24</v>
      </c>
      <c r="C11" s="28">
        <v>25368000</v>
      </c>
      <c r="D11" s="28">
        <v>31612000</v>
      </c>
      <c r="E11" s="28">
        <v>33654000</v>
      </c>
      <c r="F11" s="28">
        <v>31744000</v>
      </c>
      <c r="G11" s="28">
        <v>33768000</v>
      </c>
      <c r="H11" s="28">
        <v>41634000</v>
      </c>
      <c r="I11" s="28">
        <v>104806000</v>
      </c>
      <c r="J11" s="28">
        <v>69128000</v>
      </c>
      <c r="K11" s="28">
        <v>78013000</v>
      </c>
      <c r="L11" s="28">
        <v>94989000</v>
      </c>
      <c r="M11" s="28">
        <v>110291000</v>
      </c>
      <c r="N11" s="28">
        <v>135350000</v>
      </c>
      <c r="O11" s="28">
        <v>144961000</v>
      </c>
      <c r="P11" s="28">
        <v>156747000</v>
      </c>
      <c r="Q11" s="28">
        <v>161792000</v>
      </c>
      <c r="R11" s="28">
        <v>152318000</v>
      </c>
      <c r="S11" s="28">
        <v>132965000</v>
      </c>
      <c r="T11" s="28">
        <v>119833000</v>
      </c>
      <c r="U11" s="28">
        <v>124828000</v>
      </c>
      <c r="V11" s="28">
        <v>124231000</v>
      </c>
      <c r="W11" s="28">
        <v>134290000</v>
      </c>
      <c r="X11" s="28">
        <v>148213000</v>
      </c>
      <c r="Y11" s="28">
        <f>'GAAP IS'!Y18</f>
        <v>152620000</v>
      </c>
      <c r="AA11" s="28">
        <v>122378000</v>
      </c>
      <c r="AB11" s="28">
        <v>249336000</v>
      </c>
      <c r="AC11" s="28">
        <v>418643000</v>
      </c>
      <c r="AD11" s="28">
        <v>615818000</v>
      </c>
      <c r="AE11" s="28">
        <v>501857000</v>
      </c>
    </row>
    <row r="12" spans="1:34" ht="16.75" customHeight="1" x14ac:dyDescent="0.25">
      <c r="A12" s="26" t="s">
        <v>25</v>
      </c>
      <c r="C12" s="13">
        <v>5219000</v>
      </c>
      <c r="D12" s="13">
        <v>7651000</v>
      </c>
      <c r="E12" s="13">
        <v>7108000</v>
      </c>
      <c r="F12" s="13">
        <v>5066000</v>
      </c>
      <c r="G12" s="13">
        <v>22582000</v>
      </c>
      <c r="H12" s="13">
        <v>39112000</v>
      </c>
      <c r="I12" s="13">
        <v>58184000</v>
      </c>
      <c r="J12" s="13">
        <v>62312000</v>
      </c>
      <c r="K12" s="13">
        <v>63960000</v>
      </c>
      <c r="L12" s="13">
        <v>143476000</v>
      </c>
      <c r="M12" s="13">
        <v>156214000</v>
      </c>
      <c r="N12" s="13">
        <v>168693000</v>
      </c>
      <c r="O12" s="13">
        <v>163873000</v>
      </c>
      <c r="P12" s="13">
        <v>188334000</v>
      </c>
      <c r="Q12" s="13">
        <v>140942000</v>
      </c>
      <c r="R12" s="13">
        <v>145131000</v>
      </c>
      <c r="S12" s="13">
        <v>146866000</v>
      </c>
      <c r="T12" s="13">
        <v>161265000</v>
      </c>
      <c r="U12" s="13">
        <v>132950000</v>
      </c>
      <c r="V12" s="13">
        <v>135324000</v>
      </c>
      <c r="W12" s="13">
        <v>145233000</v>
      </c>
      <c r="X12" s="13">
        <v>136038000</v>
      </c>
      <c r="Y12" s="13">
        <f>'GAAP IS'!Y19</f>
        <v>74022000</v>
      </c>
      <c r="AA12" s="13">
        <v>25044000</v>
      </c>
      <c r="AB12" s="13">
        <v>182190000</v>
      </c>
      <c r="AC12" s="13">
        <v>532343000</v>
      </c>
      <c r="AD12" s="13">
        <v>638280000</v>
      </c>
      <c r="AE12" s="13">
        <v>576405000</v>
      </c>
    </row>
    <row r="13" spans="1:34" ht="16.75" customHeight="1" x14ac:dyDescent="0.25">
      <c r="A13" s="26" t="s">
        <v>26</v>
      </c>
      <c r="C13" s="13">
        <v>27704000</v>
      </c>
      <c r="D13" s="13">
        <v>30688000</v>
      </c>
      <c r="E13" s="13">
        <v>31399000</v>
      </c>
      <c r="F13" s="13">
        <v>31439000</v>
      </c>
      <c r="G13" s="13">
        <v>32273000</v>
      </c>
      <c r="H13" s="13">
        <v>40916000</v>
      </c>
      <c r="I13" s="13">
        <v>179999000</v>
      </c>
      <c r="J13" s="13">
        <v>130561000</v>
      </c>
      <c r="K13" s="13">
        <v>136204000</v>
      </c>
      <c r="L13" s="13">
        <v>141292000</v>
      </c>
      <c r="M13" s="13">
        <v>142466000</v>
      </c>
      <c r="N13" s="13">
        <v>157531000</v>
      </c>
      <c r="O13" s="13">
        <v>160972000</v>
      </c>
      <c r="P13" s="13">
        <v>158639000</v>
      </c>
      <c r="Q13" s="13">
        <v>139266000</v>
      </c>
      <c r="R13" s="13">
        <v>127521000</v>
      </c>
      <c r="S13" s="13">
        <v>140334000</v>
      </c>
      <c r="T13" s="13">
        <v>132777000</v>
      </c>
      <c r="U13" s="13">
        <v>128721000</v>
      </c>
      <c r="V13" s="13">
        <v>123459000</v>
      </c>
      <c r="W13" s="13">
        <v>138482000</v>
      </c>
      <c r="X13" s="13">
        <v>139412000</v>
      </c>
      <c r="Y13" s="13">
        <f>'GAAP IS'!Y20</f>
        <v>134303000</v>
      </c>
      <c r="AA13" s="13">
        <v>121230000</v>
      </c>
      <c r="AB13" s="13">
        <v>383749000</v>
      </c>
      <c r="AC13" s="13">
        <v>577493000</v>
      </c>
      <c r="AD13" s="13">
        <v>586398000</v>
      </c>
      <c r="AE13" s="13">
        <v>525291000</v>
      </c>
    </row>
    <row r="14" spans="1:34" ht="16.75" customHeight="1" x14ac:dyDescent="0.25">
      <c r="A14" s="26" t="s">
        <v>27</v>
      </c>
      <c r="C14" s="10">
        <v>0</v>
      </c>
      <c r="D14" s="10">
        <v>0</v>
      </c>
      <c r="E14" s="10">
        <v>0</v>
      </c>
      <c r="F14" s="10">
        <v>0</v>
      </c>
      <c r="G14" s="10">
        <v>0</v>
      </c>
      <c r="H14" s="10">
        <v>0</v>
      </c>
      <c r="I14" s="10">
        <v>0</v>
      </c>
      <c r="J14" s="10">
        <v>0</v>
      </c>
      <c r="K14" s="10">
        <v>0</v>
      </c>
      <c r="L14" s="10">
        <v>0</v>
      </c>
      <c r="M14" s="10">
        <v>0</v>
      </c>
      <c r="N14" s="10">
        <v>0</v>
      </c>
      <c r="O14" s="10">
        <v>0</v>
      </c>
      <c r="P14" s="10">
        <v>0</v>
      </c>
      <c r="Q14" s="10">
        <v>34934000</v>
      </c>
      <c r="R14" s="10">
        <v>936000</v>
      </c>
      <c r="S14" s="10">
        <v>1665000</v>
      </c>
      <c r="T14" s="10">
        <v>56000</v>
      </c>
      <c r="U14" s="10">
        <v>5203000</v>
      </c>
      <c r="V14" s="10">
        <v>-156000</v>
      </c>
      <c r="W14" s="10">
        <v>-255000</v>
      </c>
      <c r="X14" s="10">
        <v>60000</v>
      </c>
      <c r="Y14" s="10">
        <f>'GAAP IS'!Y21</f>
        <v>12000</v>
      </c>
      <c r="AA14" s="10">
        <v>0</v>
      </c>
      <c r="AB14" s="10">
        <v>0</v>
      </c>
      <c r="AC14" s="10">
        <v>0</v>
      </c>
      <c r="AD14" s="10">
        <v>35870000</v>
      </c>
      <c r="AE14" s="10">
        <v>6768000</v>
      </c>
    </row>
    <row r="15" spans="1:34" ht="16.75" customHeight="1" x14ac:dyDescent="0.25">
      <c r="A15" s="25" t="s">
        <v>56</v>
      </c>
      <c r="C15" s="29">
        <f t="shared" ref="C15:P15" si="1">SUM(C10:C13)</f>
        <v>120919000</v>
      </c>
      <c r="D15" s="29">
        <f t="shared" si="1"/>
        <v>162609000</v>
      </c>
      <c r="E15" s="29">
        <f t="shared" si="1"/>
        <v>219778000</v>
      </c>
      <c r="F15" s="29">
        <f t="shared" si="1"/>
        <v>114012000</v>
      </c>
      <c r="G15" s="29">
        <f t="shared" si="1"/>
        <v>207272000</v>
      </c>
      <c r="H15" s="29">
        <f t="shared" si="1"/>
        <v>230813000</v>
      </c>
      <c r="I15" s="29">
        <f t="shared" si="1"/>
        <v>440013000</v>
      </c>
      <c r="J15" s="29">
        <f t="shared" si="1"/>
        <v>376033000</v>
      </c>
      <c r="K15" s="29">
        <f t="shared" si="1"/>
        <v>435456000</v>
      </c>
      <c r="L15" s="29">
        <f t="shared" si="1"/>
        <v>557211000</v>
      </c>
      <c r="M15" s="29">
        <f t="shared" si="1"/>
        <v>581313000</v>
      </c>
      <c r="N15" s="29">
        <f t="shared" si="1"/>
        <v>641360000</v>
      </c>
      <c r="O15" s="29">
        <f t="shared" si="1"/>
        <v>649091000</v>
      </c>
      <c r="P15" s="29">
        <f t="shared" si="1"/>
        <v>759090000</v>
      </c>
      <c r="Q15" s="29">
        <f t="shared" ref="Q15:Y15" si="2">SUM(Q10:Q14)</f>
        <v>691013000</v>
      </c>
      <c r="R15" s="29">
        <f t="shared" si="2"/>
        <v>689653000</v>
      </c>
      <c r="S15" s="29">
        <f t="shared" si="2"/>
        <v>705994000</v>
      </c>
      <c r="T15" s="29">
        <f t="shared" si="2"/>
        <v>763261000</v>
      </c>
      <c r="U15" s="29">
        <f t="shared" si="2"/>
        <v>736946000</v>
      </c>
      <c r="V15" s="29">
        <f t="shared" si="2"/>
        <v>732645000</v>
      </c>
      <c r="W15" s="29">
        <f t="shared" si="2"/>
        <v>831102000</v>
      </c>
      <c r="X15" s="29">
        <f t="shared" si="2"/>
        <v>870703000</v>
      </c>
      <c r="Y15" s="29">
        <f t="shared" si="2"/>
        <v>791528000</v>
      </c>
      <c r="AA15" s="29">
        <f>SUM(AA10:AA13)</f>
        <v>617318000</v>
      </c>
      <c r="AB15" s="29">
        <f>SUM(AB10:AB13)</f>
        <v>1254131000</v>
      </c>
      <c r="AC15" s="29">
        <f>SUM(AC10:AC13)</f>
        <v>2215340000</v>
      </c>
      <c r="AD15" s="29">
        <f>SUM(AD10:AD14)</f>
        <v>2788847000</v>
      </c>
      <c r="AE15" s="29">
        <f>SUM(AE10:AE14)</f>
        <v>2938846000</v>
      </c>
      <c r="AG15" s="1"/>
      <c r="AH15" s="1"/>
    </row>
    <row r="16" spans="1:34" ht="15" customHeight="1" x14ac:dyDescent="0.25"/>
    <row r="17" spans="1:31" ht="16.75" customHeight="1" x14ac:dyDescent="0.25">
      <c r="A17" s="25" t="s">
        <v>57</v>
      </c>
      <c r="C17" s="30">
        <f>'GAAP IS'!C23</f>
        <v>-32972000</v>
      </c>
      <c r="D17" s="30">
        <f>'GAAP IS'!D23</f>
        <v>-32633000</v>
      </c>
      <c r="E17" s="30">
        <f>'GAAP IS'!E23</f>
        <v>-81505000</v>
      </c>
      <c r="F17" s="30">
        <f>'GAAP IS'!F23</f>
        <v>39320000</v>
      </c>
      <c r="G17" s="30">
        <f>'GAAP IS'!G23</f>
        <v>-33294000</v>
      </c>
      <c r="H17" s="30">
        <f>'GAAP IS'!H23</f>
        <v>-26772000</v>
      </c>
      <c r="I17" s="30">
        <f>'GAAP IS'!I23</f>
        <v>-209348000</v>
      </c>
      <c r="J17" s="30">
        <f>'GAAP IS'!J23</f>
        <v>-114253000</v>
      </c>
      <c r="K17" s="30">
        <f>'GAAP IS'!K23</f>
        <v>-166071000</v>
      </c>
      <c r="L17" s="30">
        <f>'GAAP IS'!L23</f>
        <v>-196200000</v>
      </c>
      <c r="M17" s="30">
        <f>'GAAP IS'!M23</f>
        <v>-226551000</v>
      </c>
      <c r="N17" s="30">
        <f>'GAAP IS'!N23</f>
        <v>-277226000</v>
      </c>
      <c r="O17" s="30">
        <f>'GAAP IS'!O23</f>
        <v>-287467000</v>
      </c>
      <c r="P17" s="30">
        <f>'GAAP IS'!P23</f>
        <v>-359532000</v>
      </c>
      <c r="Q17" s="30">
        <f>'GAAP IS'!Q23</f>
        <v>-310035000</v>
      </c>
      <c r="R17" s="30">
        <f>'GAAP IS'!R23</f>
        <v>-243828000</v>
      </c>
      <c r="S17" s="30">
        <f>'GAAP IS'!S23</f>
        <v>-209447000</v>
      </c>
      <c r="T17" s="30">
        <f>'GAAP IS'!T23</f>
        <v>-172151000</v>
      </c>
      <c r="U17" s="30">
        <f>'GAAP IS'!U23</f>
        <v>-160789000</v>
      </c>
      <c r="V17" s="30">
        <f>'GAAP IS'!V23</f>
        <v>-73460000</v>
      </c>
      <c r="W17" s="30">
        <f>'GAAP IS'!W23</f>
        <v>-132623000</v>
      </c>
      <c r="X17" s="30">
        <f>'GAAP IS'!X23</f>
        <v>-4322000</v>
      </c>
      <c r="Y17" s="30">
        <f>'GAAP IS'!Y23</f>
        <v>-8392000</v>
      </c>
      <c r="AA17" s="30">
        <f>'GAAP IS'!AB23</f>
        <v>-107790000</v>
      </c>
      <c r="AB17" s="30">
        <f>'GAAP IS'!AC23</f>
        <v>-383667000</v>
      </c>
      <c r="AC17" s="30">
        <f>'GAAP IS'!AD23</f>
        <v>-866048000</v>
      </c>
      <c r="AD17" s="30">
        <f>'GAAP IS'!AE23</f>
        <v>-1200862000</v>
      </c>
      <c r="AE17" s="30">
        <f>'GAAP IS'!AF23</f>
        <v>-615847000</v>
      </c>
    </row>
    <row r="18" spans="1:31" ht="16.75" customHeight="1" x14ac:dyDescent="0.25">
      <c r="A18" s="8" t="s">
        <v>58</v>
      </c>
      <c r="C18" s="13">
        <v>2111000</v>
      </c>
      <c r="D18" s="13">
        <v>2432000</v>
      </c>
      <c r="E18" s="13">
        <v>2877000</v>
      </c>
      <c r="F18" s="13">
        <v>2023000</v>
      </c>
      <c r="G18" s="13">
        <v>3720000</v>
      </c>
      <c r="H18" s="13">
        <v>3351000</v>
      </c>
      <c r="I18" s="13">
        <v>5021000</v>
      </c>
      <c r="J18" s="13">
        <v>7887000</v>
      </c>
      <c r="K18" s="13">
        <v>10541000</v>
      </c>
      <c r="L18" s="13">
        <v>11964000</v>
      </c>
      <c r="M18" s="13">
        <v>13102000</v>
      </c>
      <c r="N18" s="13">
        <v>17115000</v>
      </c>
      <c r="O18" s="13">
        <v>20882000</v>
      </c>
      <c r="P18" s="13">
        <v>23004000</v>
      </c>
      <c r="Q18" s="13">
        <v>46067800</v>
      </c>
      <c r="R18" s="13">
        <v>43279000</v>
      </c>
      <c r="S18" s="13">
        <v>40060100</v>
      </c>
      <c r="T18" s="13">
        <v>40371600</v>
      </c>
      <c r="U18" s="13">
        <v>45188500</v>
      </c>
      <c r="V18" s="13">
        <v>44283700</v>
      </c>
      <c r="W18" s="13">
        <v>46715000</v>
      </c>
      <c r="X18" s="13">
        <v>54950000</v>
      </c>
      <c r="Y18" s="13">
        <v>59475553.140000001</v>
      </c>
      <c r="AA18" s="13">
        <v>9443000</v>
      </c>
      <c r="AB18" s="13">
        <v>19979000</v>
      </c>
      <c r="AC18" s="13">
        <v>52722000</v>
      </c>
      <c r="AD18" s="13">
        <v>133233253.36</v>
      </c>
      <c r="AE18" s="13">
        <v>169904000</v>
      </c>
    </row>
    <row r="19" spans="1:31" ht="22.5" customHeight="1" x14ac:dyDescent="0.25">
      <c r="A19" s="8" t="s">
        <v>59</v>
      </c>
      <c r="C19" s="13">
        <v>8425000</v>
      </c>
      <c r="D19" s="13">
        <v>8294000</v>
      </c>
      <c r="E19" s="13">
        <v>7970000</v>
      </c>
      <c r="F19" s="13">
        <v>5380000</v>
      </c>
      <c r="G19" s="13">
        <v>6203000</v>
      </c>
      <c r="H19" s="13">
        <v>6521000</v>
      </c>
      <c r="I19" s="13">
        <v>179639000</v>
      </c>
      <c r="J19" s="13">
        <v>100144000</v>
      </c>
      <c r="K19" s="13">
        <v>93189000</v>
      </c>
      <c r="L19" s="13">
        <v>88537000</v>
      </c>
      <c r="M19" s="13">
        <v>98387000</v>
      </c>
      <c r="N19" s="13">
        <v>110870000</v>
      </c>
      <c r="O19" s="13">
        <v>119808000</v>
      </c>
      <c r="P19" s="13">
        <v>121775000</v>
      </c>
      <c r="Q19" s="13">
        <v>106788600</v>
      </c>
      <c r="R19" s="13">
        <v>103337086.09999999</v>
      </c>
      <c r="S19" s="13">
        <v>112359000</v>
      </c>
      <c r="T19" s="13">
        <v>90164000</v>
      </c>
      <c r="U19" s="13">
        <v>77075000</v>
      </c>
      <c r="V19" s="13">
        <v>64913000</v>
      </c>
      <c r="W19" s="13">
        <v>94233000</v>
      </c>
      <c r="X19" s="13">
        <v>86098000</v>
      </c>
      <c r="Y19" s="13">
        <v>75607000</v>
      </c>
      <c r="AA19" s="13">
        <v>30069000</v>
      </c>
      <c r="AB19" s="13">
        <v>292507000</v>
      </c>
      <c r="AC19" s="13">
        <v>390983000</v>
      </c>
      <c r="AD19" s="13">
        <v>451709086.10000002</v>
      </c>
      <c r="AE19" s="13">
        <v>344511000</v>
      </c>
    </row>
    <row r="20" spans="1:31" ht="16.75" customHeight="1" x14ac:dyDescent="0.25">
      <c r="A20" s="8" t="s">
        <v>60</v>
      </c>
      <c r="C20" s="13">
        <v>0</v>
      </c>
      <c r="D20" s="13">
        <v>0</v>
      </c>
      <c r="E20" s="13">
        <v>0</v>
      </c>
      <c r="F20" s="13">
        <v>0</v>
      </c>
      <c r="G20" s="13">
        <v>14261000</v>
      </c>
      <c r="H20" s="13">
        <v>17039000</v>
      </c>
      <c r="I20" s="13">
        <v>16668000</v>
      </c>
      <c r="J20" s="13">
        <v>16853000</v>
      </c>
      <c r="K20" s="13">
        <v>17039000</v>
      </c>
      <c r="L20" s="13">
        <v>17039000</v>
      </c>
      <c r="M20" s="13">
        <v>16668000</v>
      </c>
      <c r="N20" s="13">
        <v>11546000</v>
      </c>
      <c r="O20" s="13">
        <v>9034000</v>
      </c>
      <c r="P20" s="13">
        <v>9034000</v>
      </c>
      <c r="Q20" s="13">
        <v>8838000</v>
      </c>
      <c r="R20" s="13">
        <v>8936024.7300000004</v>
      </c>
      <c r="S20" s="13">
        <v>9034000</v>
      </c>
      <c r="T20" s="13">
        <v>9034200</v>
      </c>
      <c r="U20" s="13">
        <v>8935900</v>
      </c>
      <c r="V20" s="13">
        <v>8936000</v>
      </c>
      <c r="W20" s="13">
        <v>9034200</v>
      </c>
      <c r="X20" s="13">
        <v>9034000</v>
      </c>
      <c r="Y20" s="13">
        <v>5805184.8200000003</v>
      </c>
      <c r="AA20" s="13">
        <v>0</v>
      </c>
      <c r="AB20" s="13">
        <v>64821000</v>
      </c>
      <c r="AC20" s="13">
        <v>62292000</v>
      </c>
      <c r="AD20" s="13">
        <v>35842296.979999997</v>
      </c>
      <c r="AE20" s="13">
        <v>35940000</v>
      </c>
    </row>
    <row r="21" spans="1:31" ht="16.75" customHeight="1" x14ac:dyDescent="0.25">
      <c r="A21" s="8" t="s">
        <v>61</v>
      </c>
      <c r="C21" s="13">
        <v>0</v>
      </c>
      <c r="D21" s="13">
        <v>0</v>
      </c>
      <c r="E21" s="13">
        <v>0</v>
      </c>
      <c r="F21" s="13">
        <v>0</v>
      </c>
      <c r="G21" s="13">
        <v>0</v>
      </c>
      <c r="H21" s="13">
        <v>0</v>
      </c>
      <c r="I21" s="13">
        <v>0</v>
      </c>
      <c r="J21" s="13">
        <v>0</v>
      </c>
      <c r="K21" s="13">
        <v>0</v>
      </c>
      <c r="L21" s="13">
        <v>70634000</v>
      </c>
      <c r="M21" s="13">
        <v>102371000</v>
      </c>
      <c r="N21" s="13">
        <v>107971000</v>
      </c>
      <c r="O21" s="13">
        <v>119171000</v>
      </c>
      <c r="P21" s="13">
        <v>138482000</v>
      </c>
      <c r="Q21" s="13">
        <v>104124000</v>
      </c>
      <c r="R21" s="13">
        <v>101531375.43000001</v>
      </c>
      <c r="S21" s="13">
        <v>106338700</v>
      </c>
      <c r="T21" s="13">
        <v>125133000</v>
      </c>
      <c r="U21" s="13">
        <v>102892600</v>
      </c>
      <c r="V21" s="13">
        <v>105290000</v>
      </c>
      <c r="W21" s="13">
        <v>112484400</v>
      </c>
      <c r="X21" s="13">
        <v>91998000</v>
      </c>
      <c r="Y21" s="13">
        <v>41170087.939999998</v>
      </c>
      <c r="AA21" s="13">
        <v>0</v>
      </c>
      <c r="AB21" s="13">
        <v>0</v>
      </c>
      <c r="AC21" s="13">
        <v>280976000</v>
      </c>
      <c r="AD21" s="13">
        <v>463308110.56</v>
      </c>
      <c r="AE21" s="13">
        <v>439654000</v>
      </c>
    </row>
    <row r="22" spans="1:31" ht="16.75" customHeight="1" x14ac:dyDescent="0.25">
      <c r="A22" s="8" t="s">
        <v>62</v>
      </c>
      <c r="C22" s="13">
        <v>0</v>
      </c>
      <c r="D22" s="13">
        <v>0</v>
      </c>
      <c r="E22" s="13">
        <v>0</v>
      </c>
      <c r="F22" s="13">
        <v>0</v>
      </c>
      <c r="G22" s="13">
        <v>0</v>
      </c>
      <c r="H22" s="13">
        <v>0</v>
      </c>
      <c r="I22" s="13">
        <v>0</v>
      </c>
      <c r="J22" s="13">
        <v>0</v>
      </c>
      <c r="K22" s="13">
        <v>0</v>
      </c>
      <c r="L22" s="13">
        <v>0</v>
      </c>
      <c r="M22" s="13">
        <v>0</v>
      </c>
      <c r="N22" s="13">
        <v>0</v>
      </c>
      <c r="O22" s="13">
        <v>0</v>
      </c>
      <c r="P22" s="13">
        <v>0</v>
      </c>
      <c r="Q22" s="13">
        <v>34934000</v>
      </c>
      <c r="R22" s="13">
        <v>936000</v>
      </c>
      <c r="S22" s="13">
        <v>1665100</v>
      </c>
      <c r="T22" s="13">
        <v>56300</v>
      </c>
      <c r="U22" s="13">
        <v>5203000</v>
      </c>
      <c r="V22" s="13">
        <v>-156000</v>
      </c>
      <c r="W22" s="13">
        <v>-255000</v>
      </c>
      <c r="X22" s="13">
        <v>60000</v>
      </c>
      <c r="Y22" s="13">
        <v>12000</v>
      </c>
      <c r="AA22" s="13">
        <v>0</v>
      </c>
      <c r="AB22" s="13">
        <v>0</v>
      </c>
      <c r="AC22" s="13">
        <v>0</v>
      </c>
      <c r="AD22" s="13">
        <v>35870000</v>
      </c>
      <c r="AE22" s="13">
        <v>6768400</v>
      </c>
    </row>
    <row r="23" spans="1:31" ht="16.75" customHeight="1" x14ac:dyDescent="0.25">
      <c r="A23" s="8" t="s">
        <v>63</v>
      </c>
      <c r="C23" s="10">
        <v>0</v>
      </c>
      <c r="D23" s="10">
        <v>0</v>
      </c>
      <c r="E23" s="10">
        <v>0</v>
      </c>
      <c r="F23" s="10">
        <v>0</v>
      </c>
      <c r="G23" s="10">
        <v>1191000</v>
      </c>
      <c r="H23" s="10">
        <v>2971000</v>
      </c>
      <c r="I23" s="10">
        <v>12953000</v>
      </c>
      <c r="J23" s="10">
        <v>3582000</v>
      </c>
      <c r="K23" s="10">
        <v>209000</v>
      </c>
      <c r="L23" s="10">
        <v>94000</v>
      </c>
      <c r="M23" s="10">
        <v>25000</v>
      </c>
      <c r="N23" s="10">
        <v>415000</v>
      </c>
      <c r="O23" s="10">
        <v>5000</v>
      </c>
      <c r="P23" s="10">
        <v>5203000</v>
      </c>
      <c r="Q23" s="10">
        <v>2858000</v>
      </c>
      <c r="R23" s="10">
        <v>517197</v>
      </c>
      <c r="S23" s="10">
        <v>-66400</v>
      </c>
      <c r="T23" s="10">
        <v>0</v>
      </c>
      <c r="U23" s="10">
        <v>0</v>
      </c>
      <c r="V23" s="10">
        <v>0</v>
      </c>
      <c r="W23" s="10">
        <v>0</v>
      </c>
      <c r="X23" s="10">
        <v>0</v>
      </c>
      <c r="Y23" s="10">
        <v>0</v>
      </c>
      <c r="AA23" s="10">
        <v>0</v>
      </c>
      <c r="AB23" s="10">
        <v>20697000</v>
      </c>
      <c r="AC23" s="10">
        <v>743000</v>
      </c>
      <c r="AD23" s="10">
        <v>8582840.6899999995</v>
      </c>
      <c r="AE23" s="10">
        <v>-66000</v>
      </c>
    </row>
    <row r="24" spans="1:31" ht="14.25" customHeight="1" x14ac:dyDescent="0.25">
      <c r="A24" s="25" t="s">
        <v>64</v>
      </c>
      <c r="C24" s="27">
        <f t="shared" ref="C24:X24" si="3">SUM(C17:C23)</f>
        <v>-22436000</v>
      </c>
      <c r="D24" s="27">
        <f t="shared" si="3"/>
        <v>-21907000</v>
      </c>
      <c r="E24" s="27">
        <f t="shared" si="3"/>
        <v>-70658000</v>
      </c>
      <c r="F24" s="27">
        <f t="shared" si="3"/>
        <v>46723000</v>
      </c>
      <c r="G24" s="27">
        <f t="shared" si="3"/>
        <v>-7919000</v>
      </c>
      <c r="H24" s="27">
        <f t="shared" si="3"/>
        <v>3110000</v>
      </c>
      <c r="I24" s="27">
        <f t="shared" si="3"/>
        <v>4933000</v>
      </c>
      <c r="J24" s="27">
        <f t="shared" si="3"/>
        <v>14213000</v>
      </c>
      <c r="K24" s="27">
        <f t="shared" si="3"/>
        <v>-45093000</v>
      </c>
      <c r="L24" s="27">
        <f t="shared" si="3"/>
        <v>-7932000</v>
      </c>
      <c r="M24" s="27">
        <f t="shared" si="3"/>
        <v>4002000</v>
      </c>
      <c r="N24" s="27">
        <f t="shared" si="3"/>
        <v>-29309000</v>
      </c>
      <c r="O24" s="27">
        <f t="shared" si="3"/>
        <v>-18567000</v>
      </c>
      <c r="P24" s="27">
        <f t="shared" si="3"/>
        <v>-62034000</v>
      </c>
      <c r="Q24" s="27">
        <f t="shared" si="3"/>
        <v>-6424600</v>
      </c>
      <c r="R24" s="27">
        <f t="shared" si="3"/>
        <v>14708683.260000005</v>
      </c>
      <c r="S24" s="27">
        <f t="shared" si="3"/>
        <v>59943500</v>
      </c>
      <c r="T24" s="27">
        <f t="shared" si="3"/>
        <v>92608100</v>
      </c>
      <c r="U24" s="27">
        <f t="shared" si="3"/>
        <v>78506000</v>
      </c>
      <c r="V24" s="27">
        <f t="shared" si="3"/>
        <v>149806700</v>
      </c>
      <c r="W24" s="27">
        <f t="shared" si="3"/>
        <v>129588600</v>
      </c>
      <c r="X24" s="27">
        <f t="shared" si="3"/>
        <v>237818000</v>
      </c>
      <c r="Y24" s="27">
        <f>SUM(Y17:Y23)</f>
        <v>173677825.90000001</v>
      </c>
      <c r="AA24" s="27">
        <f>SUM(AA17:AA23)</f>
        <v>-68278000</v>
      </c>
      <c r="AB24" s="27">
        <f>SUM(AB17:AB23)</f>
        <v>14337000</v>
      </c>
      <c r="AC24" s="27">
        <f>SUM(AC17:AC23)</f>
        <v>-78332000</v>
      </c>
      <c r="AD24" s="27">
        <f>SUM(AD17:AD23)</f>
        <v>-72316412.309999943</v>
      </c>
      <c r="AE24" s="27">
        <f>SUM(AE17:AE23)</f>
        <v>380864400</v>
      </c>
    </row>
    <row r="25" spans="1:31" ht="16.75" customHeight="1" x14ac:dyDescent="0.25">
      <c r="A25" s="26" t="s">
        <v>65</v>
      </c>
      <c r="C25" s="31">
        <f>'GAAP IS'!C12</f>
        <v>87947000</v>
      </c>
      <c r="D25" s="31">
        <f>'GAAP IS'!D12</f>
        <v>129976000</v>
      </c>
      <c r="E25" s="31">
        <f>'GAAP IS'!E12</f>
        <v>138273000</v>
      </c>
      <c r="F25" s="31">
        <f>'GAAP IS'!F12</f>
        <v>153332000</v>
      </c>
      <c r="G25" s="31">
        <f>'GAAP IS'!G12</f>
        <v>173978000</v>
      </c>
      <c r="H25" s="31">
        <f>'GAAP IS'!H12</f>
        <v>204041000</v>
      </c>
      <c r="I25" s="31">
        <f>'GAAP IS'!I12</f>
        <v>230665000</v>
      </c>
      <c r="J25" s="31">
        <f>'GAAP IS'!J12</f>
        <v>261780000</v>
      </c>
      <c r="K25" s="31">
        <f>'GAAP IS'!K12</f>
        <v>269385000</v>
      </c>
      <c r="L25" s="31">
        <f>'GAAP IS'!L12</f>
        <v>361011000</v>
      </c>
      <c r="M25" s="31">
        <f>'GAAP IS'!M12</f>
        <v>354762000</v>
      </c>
      <c r="N25" s="31">
        <f>'GAAP IS'!N12</f>
        <v>364134000</v>
      </c>
      <c r="O25" s="31">
        <f>'GAAP IS'!O12</f>
        <v>361624000</v>
      </c>
      <c r="P25" s="31">
        <f>'GAAP IS'!P12</f>
        <v>399558000</v>
      </c>
      <c r="Q25" s="31">
        <f>'GAAP IS'!Q12</f>
        <v>380978000</v>
      </c>
      <c r="R25" s="31">
        <f>'GAAP IS'!R12</f>
        <v>445825000</v>
      </c>
      <c r="S25" s="31">
        <f>'GAAP IS'!S12</f>
        <v>496547000</v>
      </c>
      <c r="T25" s="31">
        <f>'GAAP IS'!T12</f>
        <v>591110000</v>
      </c>
      <c r="U25" s="31">
        <f>'GAAP IS'!U12</f>
        <v>576157000</v>
      </c>
      <c r="V25" s="31">
        <f>'GAAP IS'!V12</f>
        <v>659185000</v>
      </c>
      <c r="W25" s="31">
        <f>'GAAP IS'!W12</f>
        <v>698479000</v>
      </c>
      <c r="X25" s="31">
        <f>'GAAP IS'!X12</f>
        <v>866381000</v>
      </c>
      <c r="Y25" s="31">
        <f>'GAAP IS'!Y12</f>
        <v>783135000</v>
      </c>
      <c r="AA25" s="31">
        <f>'GAAP IS'!AB12</f>
        <v>509528000</v>
      </c>
      <c r="AB25" s="31">
        <f>'GAAP IS'!AC12</f>
        <v>870464000</v>
      </c>
      <c r="AC25" s="31">
        <f>'GAAP IS'!AD12</f>
        <v>1349292000</v>
      </c>
      <c r="AD25" s="31">
        <f>'GAAP IS'!AE12</f>
        <v>1587985000</v>
      </c>
      <c r="AE25" s="31">
        <f>'GAAP IS'!AF12</f>
        <v>2322999000</v>
      </c>
    </row>
    <row r="26" spans="1:31" ht="16.75" customHeight="1" x14ac:dyDescent="0.25">
      <c r="A26" s="25" t="s">
        <v>66</v>
      </c>
      <c r="C26" s="32">
        <f t="shared" ref="C26:Y26" si="4">C24/C25</f>
        <v>-0.25510819015998271</v>
      </c>
      <c r="D26" s="32">
        <f t="shared" si="4"/>
        <v>-0.16854650089247245</v>
      </c>
      <c r="E26" s="32">
        <f t="shared" si="4"/>
        <v>-0.51100359433873566</v>
      </c>
      <c r="F26" s="32">
        <f t="shared" si="4"/>
        <v>0.30471786711188792</v>
      </c>
      <c r="G26" s="32">
        <f t="shared" si="4"/>
        <v>-4.5517249307383691E-2</v>
      </c>
      <c r="H26" s="32">
        <f t="shared" si="4"/>
        <v>1.5242034689106601E-2</v>
      </c>
      <c r="I26" s="32">
        <f t="shared" si="4"/>
        <v>2.1385992673357467E-2</v>
      </c>
      <c r="J26" s="32">
        <f t="shared" si="4"/>
        <v>5.4293681717472689E-2</v>
      </c>
      <c r="K26" s="32">
        <f t="shared" si="4"/>
        <v>-0.16739239378584553</v>
      </c>
      <c r="L26" s="32">
        <f t="shared" si="4"/>
        <v>-2.1971629673334055E-2</v>
      </c>
      <c r="M26" s="32">
        <f t="shared" si="4"/>
        <v>1.1280802340724204E-2</v>
      </c>
      <c r="N26" s="32">
        <f t="shared" si="4"/>
        <v>-8.0489599982424054E-2</v>
      </c>
      <c r="O26" s="32">
        <f t="shared" si="4"/>
        <v>-5.1343384288653406E-2</v>
      </c>
      <c r="P26" s="32">
        <f t="shared" si="4"/>
        <v>-0.15525655849713935</v>
      </c>
      <c r="Q26" s="32">
        <f t="shared" si="4"/>
        <v>-1.6863440933597217E-2</v>
      </c>
      <c r="R26" s="32">
        <f t="shared" si="4"/>
        <v>3.299205576178995E-2</v>
      </c>
      <c r="S26" s="32">
        <f t="shared" si="4"/>
        <v>0.12072069713441023</v>
      </c>
      <c r="T26" s="32">
        <f t="shared" si="4"/>
        <v>0.15666813283483616</v>
      </c>
      <c r="U26" s="32">
        <f t="shared" si="4"/>
        <v>0.13625799912176717</v>
      </c>
      <c r="V26" s="32">
        <f t="shared" si="4"/>
        <v>0.22726048074516259</v>
      </c>
      <c r="W26" s="32">
        <f t="shared" si="4"/>
        <v>0.18552970096452434</v>
      </c>
      <c r="X26" s="32">
        <f t="shared" si="4"/>
        <v>0.27449586267473547</v>
      </c>
      <c r="Y26" s="32">
        <f t="shared" si="4"/>
        <v>0.22177252440511536</v>
      </c>
      <c r="AA26" s="32">
        <f>AA24/AA25</f>
        <v>-0.13400244932565042</v>
      </c>
      <c r="AB26" s="32">
        <f>AB24/AB25</f>
        <v>1.6470526064259982E-2</v>
      </c>
      <c r="AC26" s="32">
        <f>AC24/AC25</f>
        <v>-5.8054149880085261E-2</v>
      </c>
      <c r="AD26" s="32">
        <f>AD24/AD25</f>
        <v>-4.5539732623418948E-2</v>
      </c>
      <c r="AE26" s="32">
        <f>AE24/AE25</f>
        <v>0.16395375116390493</v>
      </c>
    </row>
    <row r="27" spans="1:31" ht="15" customHeight="1" x14ac:dyDescent="0.25">
      <c r="C27" s="24"/>
      <c r="D27" s="24"/>
      <c r="E27" s="24"/>
      <c r="F27" s="24"/>
      <c r="G27" s="24"/>
      <c r="H27" s="24"/>
      <c r="I27" s="24"/>
      <c r="J27" s="24"/>
      <c r="K27" s="24"/>
      <c r="L27" s="24"/>
      <c r="M27" s="24"/>
      <c r="N27" s="24"/>
      <c r="O27" s="24"/>
      <c r="P27" s="24"/>
      <c r="Q27" s="24"/>
      <c r="R27" s="24"/>
      <c r="S27" s="24"/>
      <c r="T27" s="24"/>
      <c r="U27" s="24"/>
      <c r="V27" s="24"/>
      <c r="W27" s="24"/>
      <c r="X27" s="24"/>
      <c r="Y27" s="24"/>
      <c r="AA27" s="24"/>
      <c r="AB27" s="24"/>
      <c r="AC27" s="24"/>
      <c r="AD27" s="24"/>
      <c r="AE27" s="24"/>
    </row>
    <row r="28" spans="1:31" ht="15" customHeight="1" x14ac:dyDescent="0.25">
      <c r="A28" s="25" t="s">
        <v>23</v>
      </c>
      <c r="C28" s="30">
        <f>'GAAP IS'!C17</f>
        <v>9695000</v>
      </c>
      <c r="D28" s="30">
        <f>'GAAP IS'!D17</f>
        <v>11652000</v>
      </c>
      <c r="E28" s="30">
        <f>'GAAP IS'!E17</f>
        <v>13678000</v>
      </c>
      <c r="F28" s="30">
        <f>'GAAP IS'!F17</f>
        <v>14806000</v>
      </c>
      <c r="G28" s="30">
        <f>'GAAP IS'!G17</f>
        <v>13498000</v>
      </c>
      <c r="H28" s="30">
        <f>'GAAP IS'!H17</f>
        <v>16802000</v>
      </c>
      <c r="I28" s="30">
        <f>'GAAP IS'!I17</f>
        <v>21368000</v>
      </c>
      <c r="J28" s="30">
        <f>'GAAP IS'!J17</f>
        <v>21910000</v>
      </c>
      <c r="K28" s="30">
        <f>'GAAP IS'!K17</f>
        <v>25201000</v>
      </c>
      <c r="L28" s="30">
        <f>'GAAP IS'!L17</f>
        <v>41849000</v>
      </c>
      <c r="M28" s="30">
        <f>'GAAP IS'!M17</f>
        <v>43371000</v>
      </c>
      <c r="N28" s="30">
        <f>'GAAP IS'!N17</f>
        <v>47393000</v>
      </c>
      <c r="O28" s="30">
        <f>'GAAP IS'!O17</f>
        <v>54359000</v>
      </c>
      <c r="P28" s="30">
        <f>'GAAP IS'!P17</f>
        <v>66508000</v>
      </c>
      <c r="Q28" s="30">
        <f>'GAAP IS'!Q17</f>
        <v>65229000</v>
      </c>
      <c r="R28" s="30">
        <f>'GAAP IS'!R17</f>
        <v>71247000</v>
      </c>
      <c r="S28" s="30">
        <f>'GAAP IS'!S17</f>
        <v>75671000</v>
      </c>
      <c r="T28" s="30">
        <f>'GAAP IS'!T17</f>
        <v>90203000</v>
      </c>
      <c r="U28" s="30">
        <f>'GAAP IS'!U17</f>
        <v>88209000</v>
      </c>
      <c r="V28" s="30">
        <f>'GAAP IS'!V17</f>
        <v>89166000</v>
      </c>
      <c r="W28" s="30">
        <f>'GAAP IS'!W17</f>
        <v>95146000</v>
      </c>
      <c r="X28" s="30">
        <f>'GAAP IS'!X17</f>
        <v>115960000</v>
      </c>
      <c r="Y28" s="30">
        <f>'GAAP IS'!Y17</f>
        <v>118398000</v>
      </c>
      <c r="AA28" s="30">
        <f>'GAAP IS'!AB17</f>
        <v>49831000</v>
      </c>
      <c r="AB28" s="30">
        <f>'GAAP IS'!AC17</f>
        <v>73578000</v>
      </c>
      <c r="AC28" s="30">
        <f>'GAAP IS'!AD17</f>
        <v>157814000</v>
      </c>
      <c r="AD28" s="30">
        <f>'GAAP IS'!AE17</f>
        <v>257343000</v>
      </c>
      <c r="AE28" s="30">
        <f>'GAAP IS'!AF17</f>
        <v>343249000</v>
      </c>
    </row>
    <row r="29" spans="1:31" ht="15" customHeight="1" x14ac:dyDescent="0.25">
      <c r="A29" s="8" t="s">
        <v>67</v>
      </c>
      <c r="C29" s="13">
        <v>-60000</v>
      </c>
      <c r="D29" s="13">
        <v>-82000</v>
      </c>
      <c r="E29" s="13">
        <v>-87000</v>
      </c>
      <c r="F29" s="13">
        <v>-40000</v>
      </c>
      <c r="G29" s="13">
        <v>-77000</v>
      </c>
      <c r="H29" s="13">
        <v>-85000</v>
      </c>
      <c r="I29" s="13">
        <v>-120000</v>
      </c>
      <c r="J29" s="13">
        <v>-153000</v>
      </c>
      <c r="K29" s="13">
        <v>-227000</v>
      </c>
      <c r="L29" s="13">
        <v>-108000</v>
      </c>
      <c r="M29" s="13">
        <v>-124000</v>
      </c>
      <c r="N29" s="13">
        <v>-145000</v>
      </c>
      <c r="O29" s="13">
        <v>-95000</v>
      </c>
      <c r="P29" s="13">
        <v>-108000</v>
      </c>
      <c r="Q29" s="13">
        <v>-100000</v>
      </c>
      <c r="R29" s="13">
        <v>-109000</v>
      </c>
      <c r="S29" s="13">
        <v>-99200</v>
      </c>
      <c r="T29" s="13">
        <v>-158200</v>
      </c>
      <c r="U29" s="13">
        <v>-58300</v>
      </c>
      <c r="V29" s="13">
        <v>-35100</v>
      </c>
      <c r="W29" s="13">
        <v>-32200</v>
      </c>
      <c r="X29" s="13">
        <v>-30000</v>
      </c>
      <c r="Y29" s="13">
        <v>-30243.77</v>
      </c>
      <c r="AA29" s="13">
        <v>-269000</v>
      </c>
      <c r="AB29" s="13">
        <v>-435000</v>
      </c>
      <c r="AC29" s="13">
        <v>-604000</v>
      </c>
      <c r="AD29" s="13">
        <v>-411873.94</v>
      </c>
      <c r="AE29" s="13">
        <v>-350800</v>
      </c>
    </row>
    <row r="30" spans="1:31" ht="15" customHeight="1" x14ac:dyDescent="0.25">
      <c r="A30" s="8" t="s">
        <v>68</v>
      </c>
      <c r="C30" s="13">
        <v>5000</v>
      </c>
      <c r="D30" s="13">
        <v>-32000</v>
      </c>
      <c r="E30" s="13">
        <v>-27000</v>
      </c>
      <c r="F30" s="13">
        <v>-28000</v>
      </c>
      <c r="G30" s="13">
        <v>-26000</v>
      </c>
      <c r="H30" s="13">
        <v>-287000</v>
      </c>
      <c r="I30" s="13">
        <v>-1446000</v>
      </c>
      <c r="J30" s="13">
        <v>-459000</v>
      </c>
      <c r="K30" s="13">
        <v>-356000</v>
      </c>
      <c r="L30" s="13">
        <v>-530000</v>
      </c>
      <c r="M30" s="13">
        <v>-650000</v>
      </c>
      <c r="N30" s="13">
        <v>-895000</v>
      </c>
      <c r="O30" s="13">
        <v>-912000</v>
      </c>
      <c r="P30" s="13">
        <v>-1033000</v>
      </c>
      <c r="Q30" s="13">
        <v>-1120000</v>
      </c>
      <c r="R30" s="13">
        <v>-1411000</v>
      </c>
      <c r="S30" s="13">
        <v>-1575000</v>
      </c>
      <c r="T30" s="13">
        <v>-1353000</v>
      </c>
      <c r="U30" s="13">
        <v>-165000</v>
      </c>
      <c r="V30" s="13">
        <v>-114000</v>
      </c>
      <c r="W30" s="13">
        <v>-262000</v>
      </c>
      <c r="X30" s="13">
        <v>-220000</v>
      </c>
      <c r="Y30" s="13">
        <v>-205000</v>
      </c>
      <c r="AA30" s="13">
        <v>-82000</v>
      </c>
      <c r="AB30" s="13">
        <v>-2218000</v>
      </c>
      <c r="AC30" s="13">
        <v>-2431000</v>
      </c>
      <c r="AD30" s="13">
        <v>-4476472.5103140697</v>
      </c>
      <c r="AE30" s="13">
        <v>-3207000</v>
      </c>
    </row>
    <row r="31" spans="1:31" ht="15" customHeight="1" x14ac:dyDescent="0.25">
      <c r="A31" s="8" t="s">
        <v>69</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0</v>
      </c>
      <c r="V31" s="10">
        <v>0</v>
      </c>
      <c r="W31" s="10">
        <v>0</v>
      </c>
      <c r="X31" s="10">
        <v>0</v>
      </c>
      <c r="Y31" s="10">
        <v>0</v>
      </c>
      <c r="AA31" s="10">
        <v>0</v>
      </c>
      <c r="AB31" s="10">
        <v>0</v>
      </c>
      <c r="AC31" s="10">
        <v>0</v>
      </c>
      <c r="AD31" s="10">
        <v>0</v>
      </c>
      <c r="AE31" s="10">
        <v>0</v>
      </c>
    </row>
    <row r="32" spans="1:31" ht="15" customHeight="1" x14ac:dyDescent="0.25">
      <c r="A32" s="25" t="s">
        <v>70</v>
      </c>
      <c r="C32" s="27">
        <f t="shared" ref="C32:X32" si="5">SUM(C28:C31)</f>
        <v>9640000</v>
      </c>
      <c r="D32" s="27">
        <f t="shared" si="5"/>
        <v>11538000</v>
      </c>
      <c r="E32" s="27">
        <f t="shared" si="5"/>
        <v>13564000</v>
      </c>
      <c r="F32" s="27">
        <f t="shared" si="5"/>
        <v>14738000</v>
      </c>
      <c r="G32" s="27">
        <f t="shared" si="5"/>
        <v>13395000</v>
      </c>
      <c r="H32" s="27">
        <f t="shared" si="5"/>
        <v>16430000</v>
      </c>
      <c r="I32" s="27">
        <f t="shared" si="5"/>
        <v>19802000</v>
      </c>
      <c r="J32" s="27">
        <f t="shared" si="5"/>
        <v>21298000</v>
      </c>
      <c r="K32" s="27">
        <f t="shared" si="5"/>
        <v>24618000</v>
      </c>
      <c r="L32" s="27">
        <f t="shared" si="5"/>
        <v>41211000</v>
      </c>
      <c r="M32" s="27">
        <f t="shared" si="5"/>
        <v>42597000</v>
      </c>
      <c r="N32" s="27">
        <f t="shared" si="5"/>
        <v>46353000</v>
      </c>
      <c r="O32" s="27">
        <f t="shared" si="5"/>
        <v>53352000</v>
      </c>
      <c r="P32" s="27">
        <f t="shared" si="5"/>
        <v>65367000</v>
      </c>
      <c r="Q32" s="27">
        <f t="shared" si="5"/>
        <v>64009000</v>
      </c>
      <c r="R32" s="27">
        <f t="shared" si="5"/>
        <v>69727000</v>
      </c>
      <c r="S32" s="27">
        <f t="shared" si="5"/>
        <v>73996800</v>
      </c>
      <c r="T32" s="27">
        <f t="shared" si="5"/>
        <v>88691800</v>
      </c>
      <c r="U32" s="27">
        <f t="shared" si="5"/>
        <v>87985700</v>
      </c>
      <c r="V32" s="27">
        <f t="shared" si="5"/>
        <v>89016900</v>
      </c>
      <c r="W32" s="27">
        <f t="shared" si="5"/>
        <v>94851800</v>
      </c>
      <c r="X32" s="27">
        <f t="shared" si="5"/>
        <v>115710000</v>
      </c>
      <c r="Y32" s="27">
        <f>SUM(Y28:Y31)</f>
        <v>118162756.23</v>
      </c>
      <c r="AA32" s="27">
        <f>SUM(AA28:AA31)</f>
        <v>49480000</v>
      </c>
      <c r="AB32" s="27">
        <f>SUM(AB28:AB31)</f>
        <v>70925000</v>
      </c>
      <c r="AC32" s="27">
        <f>SUM(AC28:AC31)</f>
        <v>154779000</v>
      </c>
      <c r="AD32" s="27">
        <f>SUM(AD28:AD31)</f>
        <v>252454653.54968593</v>
      </c>
      <c r="AE32" s="27">
        <f>SUM(AE28:AE31)</f>
        <v>339691200</v>
      </c>
    </row>
    <row r="33" spans="1:31" ht="15" customHeight="1" x14ac:dyDescent="0.25">
      <c r="C33" s="24"/>
      <c r="D33" s="24"/>
      <c r="E33" s="24"/>
      <c r="F33" s="24"/>
      <c r="G33" s="24"/>
      <c r="H33" s="24"/>
      <c r="I33" s="24"/>
      <c r="J33" s="24"/>
      <c r="K33" s="24"/>
      <c r="L33" s="24"/>
      <c r="M33" s="24"/>
      <c r="N33" s="24"/>
      <c r="O33" s="24"/>
      <c r="P33" s="24"/>
      <c r="Q33" s="24"/>
      <c r="R33" s="24"/>
      <c r="S33" s="24"/>
      <c r="T33" s="24"/>
      <c r="U33" s="24"/>
      <c r="V33" s="24"/>
      <c r="W33" s="24"/>
      <c r="X33" s="24"/>
      <c r="Y33" s="24"/>
      <c r="AA33" s="24"/>
      <c r="AB33" s="24"/>
      <c r="AC33" s="24"/>
      <c r="AD33" s="24"/>
      <c r="AE33" s="24"/>
    </row>
    <row r="34" spans="1:31" ht="15" customHeight="1" x14ac:dyDescent="0.25">
      <c r="A34" s="25" t="s">
        <v>24</v>
      </c>
      <c r="C34" s="30">
        <f>'GAAP IS'!C18</f>
        <v>25368000</v>
      </c>
      <c r="D34" s="30">
        <f>'GAAP IS'!D18</f>
        <v>31612000</v>
      </c>
      <c r="E34" s="30">
        <f>'GAAP IS'!E18</f>
        <v>33654000</v>
      </c>
      <c r="F34" s="30">
        <f>'GAAP IS'!F18</f>
        <v>31744000</v>
      </c>
      <c r="G34" s="30">
        <f>'GAAP IS'!G18</f>
        <v>33768000</v>
      </c>
      <c r="H34" s="30">
        <f>'GAAP IS'!H18</f>
        <v>41634000</v>
      </c>
      <c r="I34" s="30">
        <f>'GAAP IS'!I18</f>
        <v>104806000</v>
      </c>
      <c r="J34" s="30">
        <f>'GAAP IS'!J18</f>
        <v>69128000</v>
      </c>
      <c r="K34" s="30">
        <f>'GAAP IS'!K18</f>
        <v>78013000</v>
      </c>
      <c r="L34" s="30">
        <f>'GAAP IS'!L18</f>
        <v>94989000</v>
      </c>
      <c r="M34" s="30">
        <f>'GAAP IS'!M18</f>
        <v>110291000</v>
      </c>
      <c r="N34" s="30">
        <f>'GAAP IS'!N18</f>
        <v>135350000</v>
      </c>
      <c r="O34" s="30">
        <f>'GAAP IS'!O18</f>
        <v>144961000</v>
      </c>
      <c r="P34" s="30">
        <f>'GAAP IS'!P18</f>
        <v>156747000</v>
      </c>
      <c r="Q34" s="30">
        <f>'GAAP IS'!Q18</f>
        <v>161792000</v>
      </c>
      <c r="R34" s="30">
        <f>'GAAP IS'!R18</f>
        <v>152318000</v>
      </c>
      <c r="S34" s="30">
        <f>'GAAP IS'!S18</f>
        <v>132965000</v>
      </c>
      <c r="T34" s="30">
        <f>'GAAP IS'!T18</f>
        <v>119833000</v>
      </c>
      <c r="U34" s="30">
        <f>'GAAP IS'!U18</f>
        <v>124828000</v>
      </c>
      <c r="V34" s="30">
        <f>'GAAP IS'!V18</f>
        <v>124231000</v>
      </c>
      <c r="W34" s="30">
        <f>'GAAP IS'!W18</f>
        <v>134290000</v>
      </c>
      <c r="X34" s="30">
        <f>'GAAP IS'!X18</f>
        <v>148213000</v>
      </c>
      <c r="Y34" s="30">
        <f>'GAAP IS'!Y18</f>
        <v>152620000</v>
      </c>
      <c r="AA34" s="30">
        <f>'GAAP IS'!AB18</f>
        <v>122378000</v>
      </c>
      <c r="AB34" s="30">
        <f>'GAAP IS'!AC18</f>
        <v>249336000</v>
      </c>
      <c r="AC34" s="30">
        <f>'GAAP IS'!AD18</f>
        <v>418643000</v>
      </c>
      <c r="AD34" s="30">
        <f>'GAAP IS'!AE18</f>
        <v>615818000</v>
      </c>
      <c r="AE34" s="30">
        <f>'GAAP IS'!AF18</f>
        <v>501857000</v>
      </c>
    </row>
    <row r="35" spans="1:31" ht="15" customHeight="1" x14ac:dyDescent="0.25">
      <c r="A35" s="8" t="s">
        <v>67</v>
      </c>
      <c r="C35" s="13">
        <v>-1601000</v>
      </c>
      <c r="D35" s="13">
        <v>-1808000</v>
      </c>
      <c r="E35" s="13">
        <v>-2188000</v>
      </c>
      <c r="F35" s="13">
        <v>-1702000</v>
      </c>
      <c r="G35" s="13">
        <v>-3124000</v>
      </c>
      <c r="H35" s="13">
        <v>-2723000</v>
      </c>
      <c r="I35" s="13">
        <v>-3655000</v>
      </c>
      <c r="J35" s="13">
        <v>-5178000</v>
      </c>
      <c r="K35" s="13">
        <v>-7418000</v>
      </c>
      <c r="L35" s="13">
        <v>-9012000</v>
      </c>
      <c r="M35" s="13">
        <v>-10058000</v>
      </c>
      <c r="N35" s="13">
        <v>-13992000</v>
      </c>
      <c r="O35" s="13">
        <v>-17963000</v>
      </c>
      <c r="P35" s="13">
        <v>-20154000</v>
      </c>
      <c r="Q35" s="13">
        <v>-39167000</v>
      </c>
      <c r="R35" s="13">
        <v>-34737000</v>
      </c>
      <c r="S35" s="13">
        <v>-31676000</v>
      </c>
      <c r="T35" s="13">
        <v>-38530900</v>
      </c>
      <c r="U35" s="13">
        <v>-43841200</v>
      </c>
      <c r="V35" s="13">
        <v>-42875400</v>
      </c>
      <c r="W35" s="13">
        <v>-45391600</v>
      </c>
      <c r="X35" s="13">
        <v>-53683000</v>
      </c>
      <c r="Y35" s="13">
        <v>-58756810.469999999</v>
      </c>
      <c r="AA35" s="13">
        <v>-7299000</v>
      </c>
      <c r="AB35" s="13">
        <v>-14680000</v>
      </c>
      <c r="AC35" s="13">
        <v>-40480000</v>
      </c>
      <c r="AD35" s="13">
        <v>-112021051.79000001</v>
      </c>
      <c r="AE35" s="13">
        <v>-156924000</v>
      </c>
    </row>
    <row r="36" spans="1:31" ht="15" customHeight="1" x14ac:dyDescent="0.25">
      <c r="A36" s="8" t="s">
        <v>68</v>
      </c>
      <c r="C36" s="13">
        <v>-3327000</v>
      </c>
      <c r="D36" s="13">
        <v>-3610000</v>
      </c>
      <c r="E36" s="13">
        <v>-3360000</v>
      </c>
      <c r="F36" s="13">
        <v>-1988000</v>
      </c>
      <c r="G36" s="13">
        <v>-2213000</v>
      </c>
      <c r="H36" s="13">
        <v>-2556000</v>
      </c>
      <c r="I36" s="13">
        <v>-52058000</v>
      </c>
      <c r="J36" s="13">
        <v>-19817000</v>
      </c>
      <c r="K36" s="13">
        <v>-20067000</v>
      </c>
      <c r="L36" s="13">
        <v>-21427000</v>
      </c>
      <c r="M36" s="13">
        <v>-33639000</v>
      </c>
      <c r="N36" s="13">
        <v>-41398000</v>
      </c>
      <c r="O36" s="13">
        <v>-43428000</v>
      </c>
      <c r="P36" s="13">
        <v>-48534000</v>
      </c>
      <c r="Q36" s="13">
        <v>-45040000</v>
      </c>
      <c r="R36" s="13">
        <v>-44394000</v>
      </c>
      <c r="S36" s="13">
        <v>-35135000</v>
      </c>
      <c r="T36" s="13">
        <v>-22567000</v>
      </c>
      <c r="U36" s="13">
        <v>-21104900</v>
      </c>
      <c r="V36" s="13">
        <v>-17789000</v>
      </c>
      <c r="W36" s="13">
        <v>-25972000</v>
      </c>
      <c r="X36" s="13">
        <v>-23677000</v>
      </c>
      <c r="Y36" s="13">
        <v>-21309000</v>
      </c>
      <c r="AA36" s="13">
        <v>-12285000</v>
      </c>
      <c r="AB36" s="13">
        <v>-76644000</v>
      </c>
      <c r="AC36" s="13">
        <v>-116531000</v>
      </c>
      <c r="AD36" s="13">
        <v>-181396505.09265301</v>
      </c>
      <c r="AE36" s="13">
        <v>-96595900</v>
      </c>
    </row>
    <row r="37" spans="1:31" ht="15" customHeight="1" x14ac:dyDescent="0.25">
      <c r="A37" s="8" t="s">
        <v>69</v>
      </c>
      <c r="C37" s="10">
        <v>0</v>
      </c>
      <c r="D37" s="10">
        <v>0</v>
      </c>
      <c r="E37" s="10">
        <v>0</v>
      </c>
      <c r="F37" s="10">
        <v>0</v>
      </c>
      <c r="G37" s="10">
        <v>0</v>
      </c>
      <c r="H37" s="10">
        <v>0</v>
      </c>
      <c r="I37" s="10">
        <v>0</v>
      </c>
      <c r="J37" s="10">
        <v>0</v>
      </c>
      <c r="K37" s="10">
        <v>0</v>
      </c>
      <c r="L37" s="10">
        <v>0</v>
      </c>
      <c r="M37" s="10">
        <v>0</v>
      </c>
      <c r="N37" s="10">
        <v>0</v>
      </c>
      <c r="O37" s="10">
        <v>0</v>
      </c>
      <c r="P37" s="10">
        <v>0</v>
      </c>
      <c r="Q37" s="10">
        <v>0</v>
      </c>
      <c r="R37" s="10">
        <v>0</v>
      </c>
      <c r="S37" s="10">
        <v>0</v>
      </c>
      <c r="T37" s="10">
        <v>0</v>
      </c>
      <c r="U37" s="10">
        <v>0</v>
      </c>
      <c r="V37" s="10">
        <v>0</v>
      </c>
      <c r="W37" s="10">
        <v>0</v>
      </c>
      <c r="X37" s="10">
        <v>0</v>
      </c>
      <c r="Y37" s="10">
        <v>0</v>
      </c>
      <c r="AA37" s="10">
        <v>0</v>
      </c>
      <c r="AB37" s="10">
        <v>0</v>
      </c>
      <c r="AC37" s="10">
        <v>0</v>
      </c>
      <c r="AD37" s="10">
        <v>0</v>
      </c>
      <c r="AE37" s="10">
        <v>0</v>
      </c>
    </row>
    <row r="38" spans="1:31" ht="15" customHeight="1" x14ac:dyDescent="0.25">
      <c r="A38" s="25" t="s">
        <v>71</v>
      </c>
      <c r="C38" s="27">
        <f t="shared" ref="C38:Y38" si="6">SUM(C34:C37)</f>
        <v>20440000</v>
      </c>
      <c r="D38" s="27">
        <f t="shared" si="6"/>
        <v>26194000</v>
      </c>
      <c r="E38" s="27">
        <f t="shared" si="6"/>
        <v>28106000</v>
      </c>
      <c r="F38" s="27">
        <f t="shared" si="6"/>
        <v>28054000</v>
      </c>
      <c r="G38" s="27">
        <f t="shared" si="6"/>
        <v>28431000</v>
      </c>
      <c r="H38" s="27">
        <f t="shared" si="6"/>
        <v>36355000</v>
      </c>
      <c r="I38" s="27">
        <f t="shared" si="6"/>
        <v>49093000</v>
      </c>
      <c r="J38" s="27">
        <f t="shared" si="6"/>
        <v>44133000</v>
      </c>
      <c r="K38" s="27">
        <f t="shared" si="6"/>
        <v>50528000</v>
      </c>
      <c r="L38" s="27">
        <f t="shared" si="6"/>
        <v>64550000</v>
      </c>
      <c r="M38" s="27">
        <f t="shared" si="6"/>
        <v>66594000</v>
      </c>
      <c r="N38" s="27">
        <f t="shared" si="6"/>
        <v>79960000</v>
      </c>
      <c r="O38" s="27">
        <f t="shared" si="6"/>
        <v>83570000</v>
      </c>
      <c r="P38" s="27">
        <f t="shared" si="6"/>
        <v>88059000</v>
      </c>
      <c r="Q38" s="27">
        <f t="shared" si="6"/>
        <v>77585000</v>
      </c>
      <c r="R38" s="27">
        <f t="shared" si="6"/>
        <v>73187000</v>
      </c>
      <c r="S38" s="27">
        <f t="shared" si="6"/>
        <v>66154000</v>
      </c>
      <c r="T38" s="27">
        <f t="shared" si="6"/>
        <v>58735100</v>
      </c>
      <c r="U38" s="27">
        <f t="shared" si="6"/>
        <v>59881900</v>
      </c>
      <c r="V38" s="27">
        <f t="shared" si="6"/>
        <v>63566600</v>
      </c>
      <c r="W38" s="27">
        <f t="shared" si="6"/>
        <v>62926400</v>
      </c>
      <c r="X38" s="27">
        <f t="shared" si="6"/>
        <v>70853000</v>
      </c>
      <c r="Y38" s="27">
        <f t="shared" si="6"/>
        <v>72554189.530000001</v>
      </c>
      <c r="AA38" s="27">
        <f>SUM(AA34:AA37)</f>
        <v>102794000</v>
      </c>
      <c r="AB38" s="27">
        <f>SUM(AB34:AB37)</f>
        <v>158012000</v>
      </c>
      <c r="AC38" s="27">
        <f>SUM(AC34:AC37)</f>
        <v>261632000</v>
      </c>
      <c r="AD38" s="27">
        <f>SUM(AD34:AD37)</f>
        <v>322400443.117347</v>
      </c>
      <c r="AE38" s="27">
        <f>SUM(AE34:AE37)</f>
        <v>248337100</v>
      </c>
    </row>
    <row r="39" spans="1:31" ht="15" customHeight="1" x14ac:dyDescent="0.25">
      <c r="C39" s="24"/>
      <c r="D39" s="24"/>
      <c r="E39" s="24"/>
      <c r="F39" s="24"/>
      <c r="G39" s="24"/>
      <c r="H39" s="24"/>
      <c r="I39" s="24"/>
      <c r="J39" s="24"/>
      <c r="K39" s="24"/>
      <c r="L39" s="24"/>
      <c r="M39" s="24"/>
      <c r="N39" s="24"/>
      <c r="O39" s="24"/>
      <c r="P39" s="24"/>
      <c r="Q39" s="24"/>
      <c r="R39" s="24"/>
      <c r="S39" s="24"/>
      <c r="T39" s="24"/>
      <c r="U39" s="24"/>
      <c r="V39" s="24"/>
      <c r="W39" s="24"/>
      <c r="X39" s="24"/>
      <c r="Y39" s="24"/>
      <c r="AA39" s="24"/>
      <c r="AB39" s="24"/>
      <c r="AC39" s="24"/>
      <c r="AD39" s="24"/>
      <c r="AE39" s="24"/>
    </row>
    <row r="40" spans="1:31" ht="16.75" customHeight="1" x14ac:dyDescent="0.25">
      <c r="A40" s="25" t="s">
        <v>25</v>
      </c>
      <c r="C40" s="30">
        <f>'GAAP IS'!C19</f>
        <v>5219000</v>
      </c>
      <c r="D40" s="30">
        <f>'GAAP IS'!D19</f>
        <v>7651000</v>
      </c>
      <c r="E40" s="30">
        <f>'GAAP IS'!E19</f>
        <v>7108000</v>
      </c>
      <c r="F40" s="30">
        <f>'GAAP IS'!F19</f>
        <v>5066000</v>
      </c>
      <c r="G40" s="30">
        <f>'GAAP IS'!G19</f>
        <v>22582000</v>
      </c>
      <c r="H40" s="30">
        <f>'GAAP IS'!H19</f>
        <v>39112000</v>
      </c>
      <c r="I40" s="30">
        <f>'GAAP IS'!I19</f>
        <v>58184000</v>
      </c>
      <c r="J40" s="30">
        <f>'GAAP IS'!J19</f>
        <v>62312000</v>
      </c>
      <c r="K40" s="30">
        <f>'GAAP IS'!K19</f>
        <v>63960000</v>
      </c>
      <c r="L40" s="30">
        <f>'GAAP IS'!L19</f>
        <v>143476000</v>
      </c>
      <c r="M40" s="30">
        <f>'GAAP IS'!M19</f>
        <v>156214000</v>
      </c>
      <c r="N40" s="30">
        <f>'GAAP IS'!N19</f>
        <v>168693000</v>
      </c>
      <c r="O40" s="30">
        <f>'GAAP IS'!O19</f>
        <v>163873000</v>
      </c>
      <c r="P40" s="30">
        <f>'GAAP IS'!P19</f>
        <v>188334000</v>
      </c>
      <c r="Q40" s="30">
        <f>'GAAP IS'!Q19</f>
        <v>140942000</v>
      </c>
      <c r="R40" s="30">
        <f>'GAAP IS'!R19</f>
        <v>145131000</v>
      </c>
      <c r="S40" s="30">
        <f>'GAAP IS'!S19</f>
        <v>146866000</v>
      </c>
      <c r="T40" s="30">
        <f>'GAAP IS'!T19</f>
        <v>161265000</v>
      </c>
      <c r="U40" s="30">
        <f>'GAAP IS'!U19</f>
        <v>132950000</v>
      </c>
      <c r="V40" s="30">
        <f>'GAAP IS'!V19</f>
        <v>135324000</v>
      </c>
      <c r="W40" s="30">
        <f>'GAAP IS'!W19</f>
        <v>145233000</v>
      </c>
      <c r="X40" s="30">
        <f>'GAAP IS'!X19</f>
        <v>136038000</v>
      </c>
      <c r="Y40" s="30">
        <f>'GAAP IS'!Y19</f>
        <v>74022000</v>
      </c>
      <c r="AA40" s="30">
        <f>'GAAP IS'!AB19</f>
        <v>25044000</v>
      </c>
      <c r="AB40" s="30">
        <f>'GAAP IS'!AC19</f>
        <v>182190000</v>
      </c>
      <c r="AC40" s="30">
        <f>'GAAP IS'!AD19</f>
        <v>532343000</v>
      </c>
      <c r="AD40" s="30">
        <f>'GAAP IS'!AE19</f>
        <v>638280000</v>
      </c>
      <c r="AE40" s="30">
        <f>'GAAP IS'!AF19</f>
        <v>576405000</v>
      </c>
    </row>
    <row r="41" spans="1:31" ht="16.75" customHeight="1" x14ac:dyDescent="0.25">
      <c r="A41" s="8" t="s">
        <v>67</v>
      </c>
      <c r="C41" s="13">
        <v>-388000</v>
      </c>
      <c r="D41" s="13">
        <v>-457000</v>
      </c>
      <c r="E41" s="13">
        <v>-503000</v>
      </c>
      <c r="F41" s="13">
        <v>-237000</v>
      </c>
      <c r="G41" s="13">
        <v>-406000</v>
      </c>
      <c r="H41" s="13">
        <v>-439000</v>
      </c>
      <c r="I41" s="13">
        <v>-475000</v>
      </c>
      <c r="J41" s="13">
        <v>-636000</v>
      </c>
      <c r="K41" s="13">
        <v>-482000</v>
      </c>
      <c r="L41" s="13">
        <v>-2376616</v>
      </c>
      <c r="M41" s="13">
        <v>-2372076</v>
      </c>
      <c r="N41" s="13">
        <v>-2313513.2714740299</v>
      </c>
      <c r="O41" s="13">
        <v>-2198938</v>
      </c>
      <c r="P41" s="13">
        <v>-2160525.0099999998</v>
      </c>
      <c r="Q41" s="13">
        <v>-5890000</v>
      </c>
      <c r="R41" s="13">
        <v>-7773200</v>
      </c>
      <c r="S41" s="13">
        <v>-7680800</v>
      </c>
      <c r="T41" s="13">
        <v>-720900</v>
      </c>
      <c r="U41" s="13">
        <v>-683200</v>
      </c>
      <c r="V41" s="13">
        <v>-757000</v>
      </c>
      <c r="W41" s="13">
        <v>-686000</v>
      </c>
      <c r="X41" s="13">
        <v>-664000</v>
      </c>
      <c r="Y41" s="13">
        <v>-117067.97</v>
      </c>
      <c r="AA41" s="13">
        <v>-1585000</v>
      </c>
      <c r="AB41" s="13">
        <v>-1956000</v>
      </c>
      <c r="AC41" s="13">
        <v>-7544205.2714740299</v>
      </c>
      <c r="AD41" s="13">
        <v>-18022876.210000001</v>
      </c>
      <c r="AE41" s="13">
        <v>-9842000</v>
      </c>
    </row>
    <row r="42" spans="1:31" ht="16.75" customHeight="1" x14ac:dyDescent="0.25">
      <c r="A42" s="8" t="s">
        <v>68</v>
      </c>
      <c r="C42" s="13">
        <v>-1291000</v>
      </c>
      <c r="D42" s="13">
        <v>-963000</v>
      </c>
      <c r="E42" s="13">
        <v>-918000</v>
      </c>
      <c r="F42" s="13">
        <v>-868000</v>
      </c>
      <c r="G42" s="13">
        <v>-760000</v>
      </c>
      <c r="H42" s="13">
        <v>-581000</v>
      </c>
      <c r="I42" s="13">
        <v>-10568000</v>
      </c>
      <c r="J42" s="13">
        <v>-5183000</v>
      </c>
      <c r="K42" s="13">
        <v>-5024000</v>
      </c>
      <c r="L42" s="13">
        <v>-4632722.96</v>
      </c>
      <c r="M42" s="13">
        <v>-5998000</v>
      </c>
      <c r="N42" s="13">
        <v>-7569000</v>
      </c>
      <c r="O42" s="13">
        <v>-8128000</v>
      </c>
      <c r="P42" s="13">
        <v>-5549000</v>
      </c>
      <c r="Q42" s="13">
        <v>-5840000</v>
      </c>
      <c r="R42" s="13">
        <v>-6397000</v>
      </c>
      <c r="S42" s="13">
        <v>-5465000</v>
      </c>
      <c r="T42" s="13">
        <v>-4305000</v>
      </c>
      <c r="U42" s="13">
        <v>-3858000</v>
      </c>
      <c r="V42" s="13">
        <v>-2746000</v>
      </c>
      <c r="W42" s="13">
        <v>-5195000</v>
      </c>
      <c r="X42" s="13">
        <v>-4482000</v>
      </c>
      <c r="Y42" s="13">
        <v>-3749000</v>
      </c>
      <c r="AA42" s="13">
        <v>-4040000</v>
      </c>
      <c r="AB42" s="13">
        <v>-17092000</v>
      </c>
      <c r="AC42" s="13">
        <v>-23223722.960000001</v>
      </c>
      <c r="AD42" s="13">
        <v>-25913527.410942301</v>
      </c>
      <c r="AE42" s="13">
        <v>-16374000</v>
      </c>
    </row>
    <row r="43" spans="1:31" ht="14.25" customHeight="1" x14ac:dyDescent="0.25">
      <c r="A43" s="8" t="s">
        <v>72</v>
      </c>
      <c r="C43" s="13">
        <v>0</v>
      </c>
      <c r="D43" s="13">
        <v>0</v>
      </c>
      <c r="E43" s="13">
        <v>0</v>
      </c>
      <c r="F43" s="13">
        <v>0</v>
      </c>
      <c r="G43" s="13">
        <v>-14261000</v>
      </c>
      <c r="H43" s="13">
        <v>-17039000</v>
      </c>
      <c r="I43" s="13">
        <v>-16668000</v>
      </c>
      <c r="J43" s="13">
        <v>-16853000</v>
      </c>
      <c r="K43" s="13">
        <v>-17038521.82</v>
      </c>
      <c r="L43" s="13">
        <v>-87673105</v>
      </c>
      <c r="M43" s="13">
        <v>-119039009.12</v>
      </c>
      <c r="N43" s="13">
        <v>-119517354.29000001</v>
      </c>
      <c r="O43" s="13">
        <v>-128205276.95999999</v>
      </c>
      <c r="P43" s="13">
        <v>-147516237.56999999</v>
      </c>
      <c r="Q43" s="13">
        <v>-112961000</v>
      </c>
      <c r="R43" s="13">
        <v>-110467400</v>
      </c>
      <c r="S43" s="13">
        <v>-115373000</v>
      </c>
      <c r="T43" s="13">
        <v>-134167300</v>
      </c>
      <c r="U43" s="13">
        <v>-111829000</v>
      </c>
      <c r="V43" s="13">
        <v>-114226000</v>
      </c>
      <c r="W43" s="13">
        <v>-121518600</v>
      </c>
      <c r="X43" s="13">
        <v>-101032000</v>
      </c>
      <c r="Y43" s="13">
        <v>-46975272.759999998</v>
      </c>
      <c r="AA43" s="13">
        <v>0</v>
      </c>
      <c r="AB43" s="13">
        <v>-64821000</v>
      </c>
      <c r="AC43" s="13">
        <v>-343267990.23000002</v>
      </c>
      <c r="AD43" s="13">
        <v>-499150407.50999999</v>
      </c>
      <c r="AE43" s="13">
        <v>-475595300</v>
      </c>
    </row>
    <row r="44" spans="1:31" ht="16.75" customHeight="1" x14ac:dyDescent="0.25">
      <c r="A44" s="8" t="s">
        <v>69</v>
      </c>
      <c r="C44" s="10">
        <v>0</v>
      </c>
      <c r="D44" s="10">
        <v>0</v>
      </c>
      <c r="E44" s="10">
        <v>0</v>
      </c>
      <c r="F44" s="10">
        <v>0</v>
      </c>
      <c r="G44" s="10">
        <v>0</v>
      </c>
      <c r="H44" s="10">
        <v>-941756</v>
      </c>
      <c r="I44" s="10">
        <v>0</v>
      </c>
      <c r="J44" s="10">
        <v>0</v>
      </c>
      <c r="K44" s="10">
        <v>0</v>
      </c>
      <c r="L44" s="10">
        <v>0</v>
      </c>
      <c r="M44" s="10">
        <v>0</v>
      </c>
      <c r="N44" s="10">
        <v>0</v>
      </c>
      <c r="O44" s="10">
        <v>0</v>
      </c>
      <c r="P44" s="10">
        <v>-1929678</v>
      </c>
      <c r="Q44" s="10">
        <v>0</v>
      </c>
      <c r="R44" s="10">
        <v>0</v>
      </c>
      <c r="S44" s="10">
        <v>0</v>
      </c>
      <c r="T44" s="10">
        <v>0</v>
      </c>
      <c r="U44" s="10">
        <v>0</v>
      </c>
      <c r="V44" s="10">
        <v>0</v>
      </c>
      <c r="W44" s="10">
        <v>0</v>
      </c>
      <c r="X44" s="10">
        <v>0</v>
      </c>
      <c r="Y44" s="10">
        <v>0</v>
      </c>
      <c r="AA44" s="10">
        <v>0</v>
      </c>
      <c r="AB44" s="10">
        <v>-941756</v>
      </c>
      <c r="AC44" s="10">
        <v>0</v>
      </c>
      <c r="AD44" s="10">
        <v>-1929678</v>
      </c>
      <c r="AE44" s="10">
        <v>0</v>
      </c>
    </row>
    <row r="45" spans="1:31" ht="16.75" customHeight="1" x14ac:dyDescent="0.25">
      <c r="A45" s="25" t="s">
        <v>73</v>
      </c>
      <c r="C45" s="27">
        <f t="shared" ref="C45:Y45" si="7">SUM(C40:C44)</f>
        <v>3540000</v>
      </c>
      <c r="D45" s="27">
        <f t="shared" si="7"/>
        <v>6231000</v>
      </c>
      <c r="E45" s="27">
        <f t="shared" si="7"/>
        <v>5687000</v>
      </c>
      <c r="F45" s="27">
        <f t="shared" si="7"/>
        <v>3961000</v>
      </c>
      <c r="G45" s="27">
        <f t="shared" si="7"/>
        <v>7155000</v>
      </c>
      <c r="H45" s="27">
        <f t="shared" si="7"/>
        <v>20111244</v>
      </c>
      <c r="I45" s="27">
        <f t="shared" si="7"/>
        <v>30473000</v>
      </c>
      <c r="J45" s="27">
        <f t="shared" si="7"/>
        <v>39640000</v>
      </c>
      <c r="K45" s="27">
        <f t="shared" si="7"/>
        <v>41415478.18</v>
      </c>
      <c r="L45" s="27">
        <f t="shared" si="7"/>
        <v>48793556.039999992</v>
      </c>
      <c r="M45" s="27">
        <f t="shared" si="7"/>
        <v>28804914.879999995</v>
      </c>
      <c r="N45" s="27">
        <f t="shared" si="7"/>
        <v>39293132.43852596</v>
      </c>
      <c r="O45" s="27">
        <f t="shared" si="7"/>
        <v>25340785.040000007</v>
      </c>
      <c r="P45" s="27">
        <f t="shared" si="7"/>
        <v>31178559.420000017</v>
      </c>
      <c r="Q45" s="27">
        <f t="shared" si="7"/>
        <v>16251000</v>
      </c>
      <c r="R45" s="27">
        <f t="shared" si="7"/>
        <v>20493400</v>
      </c>
      <c r="S45" s="27">
        <f t="shared" si="7"/>
        <v>18347200</v>
      </c>
      <c r="T45" s="27">
        <f t="shared" si="7"/>
        <v>22071800</v>
      </c>
      <c r="U45" s="27">
        <f t="shared" si="7"/>
        <v>16579800</v>
      </c>
      <c r="V45" s="27">
        <f t="shared" si="7"/>
        <v>17595000</v>
      </c>
      <c r="W45" s="27">
        <f t="shared" si="7"/>
        <v>17833400</v>
      </c>
      <c r="X45" s="27">
        <f t="shared" si="7"/>
        <v>29860000</v>
      </c>
      <c r="Y45" s="27">
        <f t="shared" si="7"/>
        <v>23180659.270000003</v>
      </c>
      <c r="AA45" s="27">
        <f>SUM(AA40:AA44)</f>
        <v>19419000</v>
      </c>
      <c r="AB45" s="27">
        <f>SUM(AB40:AB44)</f>
        <v>97379244</v>
      </c>
      <c r="AC45" s="27">
        <f>SUM(AC40:AC44)</f>
        <v>158307081.538526</v>
      </c>
      <c r="AD45" s="27">
        <f>SUM(AD40:AD44)</f>
        <v>93263510.869057655</v>
      </c>
      <c r="AE45" s="27">
        <f>SUM(AE40:AE44)</f>
        <v>74593700</v>
      </c>
    </row>
    <row r="46" spans="1:31" ht="15" customHeight="1" x14ac:dyDescent="0.25">
      <c r="C46" s="24"/>
      <c r="D46" s="24"/>
      <c r="E46" s="24"/>
      <c r="F46" s="24"/>
      <c r="G46" s="24"/>
      <c r="H46" s="24"/>
      <c r="I46" s="24"/>
      <c r="J46" s="24"/>
      <c r="K46" s="24"/>
      <c r="L46" s="24"/>
      <c r="M46" s="24"/>
      <c r="N46" s="24"/>
      <c r="O46" s="24"/>
      <c r="P46" s="24"/>
      <c r="Q46" s="24"/>
      <c r="R46" s="24"/>
      <c r="S46" s="24"/>
      <c r="T46" s="24"/>
      <c r="U46" s="24"/>
      <c r="V46" s="24"/>
      <c r="W46" s="24"/>
      <c r="X46" s="24"/>
      <c r="Y46" s="24"/>
      <c r="AA46" s="24"/>
      <c r="AB46" s="24"/>
      <c r="AC46" s="24"/>
      <c r="AD46" s="24"/>
      <c r="AE46" s="24"/>
    </row>
    <row r="47" spans="1:31" ht="14.25" customHeight="1" x14ac:dyDescent="0.25">
      <c r="A47" s="25" t="s">
        <v>26</v>
      </c>
      <c r="C47" s="30">
        <f>'GAAP IS'!C20</f>
        <v>27704000</v>
      </c>
      <c r="D47" s="30">
        <f>'GAAP IS'!D20</f>
        <v>30688000</v>
      </c>
      <c r="E47" s="30">
        <f>'GAAP IS'!E20</f>
        <v>31399000</v>
      </c>
      <c r="F47" s="30">
        <f>'GAAP IS'!F20</f>
        <v>31439000</v>
      </c>
      <c r="G47" s="30">
        <f>'GAAP IS'!G20</f>
        <v>32273000</v>
      </c>
      <c r="H47" s="30">
        <f>'GAAP IS'!H20</f>
        <v>40916000</v>
      </c>
      <c r="I47" s="30">
        <f>'GAAP IS'!I20</f>
        <v>179999000</v>
      </c>
      <c r="J47" s="30">
        <f>'GAAP IS'!J20</f>
        <v>130561000</v>
      </c>
      <c r="K47" s="30">
        <f>'GAAP IS'!K20</f>
        <v>136204000</v>
      </c>
      <c r="L47" s="30">
        <f>'GAAP IS'!L20</f>
        <v>141292000</v>
      </c>
      <c r="M47" s="30">
        <f>'GAAP IS'!M20</f>
        <v>142466000</v>
      </c>
      <c r="N47" s="30">
        <f>'GAAP IS'!N20</f>
        <v>157531000</v>
      </c>
      <c r="O47" s="30">
        <f>'GAAP IS'!O20</f>
        <v>160972000</v>
      </c>
      <c r="P47" s="30">
        <f>'GAAP IS'!P20</f>
        <v>158639000</v>
      </c>
      <c r="Q47" s="30">
        <f>'GAAP IS'!Q20</f>
        <v>139266000</v>
      </c>
      <c r="R47" s="30">
        <f>'GAAP IS'!R20</f>
        <v>127521000</v>
      </c>
      <c r="S47" s="30">
        <f>'GAAP IS'!S20</f>
        <v>140334000</v>
      </c>
      <c r="T47" s="30">
        <f>'GAAP IS'!T20</f>
        <v>132777000</v>
      </c>
      <c r="U47" s="30">
        <f>'GAAP IS'!U20</f>
        <v>128721000</v>
      </c>
      <c r="V47" s="30">
        <f>'GAAP IS'!V20</f>
        <v>123459000</v>
      </c>
      <c r="W47" s="30">
        <f>'GAAP IS'!W20</f>
        <v>138482000</v>
      </c>
      <c r="X47" s="30">
        <f>'GAAP IS'!X20</f>
        <v>139412000</v>
      </c>
      <c r="Y47" s="30">
        <f>'GAAP IS'!Y20</f>
        <v>134303000</v>
      </c>
      <c r="AA47" s="30">
        <f>'GAAP IS'!AB20</f>
        <v>121230000</v>
      </c>
      <c r="AB47" s="30">
        <f>'GAAP IS'!AC20</f>
        <v>383749000</v>
      </c>
      <c r="AC47" s="30">
        <f>'GAAP IS'!AD20</f>
        <v>577493000</v>
      </c>
      <c r="AD47" s="30">
        <f>'GAAP IS'!AE20</f>
        <v>586398000</v>
      </c>
      <c r="AE47" s="30">
        <f>'GAAP IS'!AF20</f>
        <v>525291000</v>
      </c>
    </row>
    <row r="48" spans="1:31" ht="15" customHeight="1" x14ac:dyDescent="0.25">
      <c r="A48" s="8" t="s">
        <v>67</v>
      </c>
      <c r="C48" s="13">
        <v>-62000</v>
      </c>
      <c r="D48" s="13">
        <v>-85000</v>
      </c>
      <c r="E48" s="13">
        <v>-99000</v>
      </c>
      <c r="F48" s="13">
        <v>-44000</v>
      </c>
      <c r="G48" s="13">
        <v>-113000</v>
      </c>
      <c r="H48" s="13">
        <v>-104000</v>
      </c>
      <c r="I48" s="13">
        <v>-771000</v>
      </c>
      <c r="J48" s="13">
        <v>-1920000</v>
      </c>
      <c r="K48" s="13">
        <v>-2414000</v>
      </c>
      <c r="L48" s="13">
        <v>-467000</v>
      </c>
      <c r="M48" s="13">
        <v>-549000</v>
      </c>
      <c r="N48" s="13">
        <v>-664000</v>
      </c>
      <c r="O48" s="13">
        <v>-625000</v>
      </c>
      <c r="P48" s="13">
        <v>-581000</v>
      </c>
      <c r="Q48" s="13">
        <v>-911000</v>
      </c>
      <c r="R48" s="13">
        <v>-660000</v>
      </c>
      <c r="S48" s="13">
        <v>-604200</v>
      </c>
      <c r="T48" s="13">
        <v>-961600</v>
      </c>
      <c r="U48" s="13">
        <v>-605800</v>
      </c>
      <c r="V48" s="13">
        <v>-616100</v>
      </c>
      <c r="W48" s="13">
        <v>-605200</v>
      </c>
      <c r="X48" s="13">
        <v>-573000</v>
      </c>
      <c r="Y48" s="13">
        <v>-571430.93000000005</v>
      </c>
      <c r="AA48" s="13">
        <v>-290000</v>
      </c>
      <c r="AB48" s="13">
        <v>-2908000</v>
      </c>
      <c r="AC48" s="13">
        <v>-4094000</v>
      </c>
      <c r="AD48" s="13">
        <v>-2777451.42</v>
      </c>
      <c r="AE48" s="13">
        <v>-2787700</v>
      </c>
    </row>
    <row r="49" spans="1:31" ht="15" customHeight="1" x14ac:dyDescent="0.25">
      <c r="A49" s="8" t="s">
        <v>68</v>
      </c>
      <c r="C49" s="13">
        <v>-3812000</v>
      </c>
      <c r="D49" s="13">
        <v>-3689000</v>
      </c>
      <c r="E49" s="13">
        <v>-3665000</v>
      </c>
      <c r="F49" s="13">
        <v>-2496000</v>
      </c>
      <c r="G49" s="13">
        <v>-3204000</v>
      </c>
      <c r="H49" s="13">
        <v>-3097000</v>
      </c>
      <c r="I49" s="13">
        <v>-115567000</v>
      </c>
      <c r="J49" s="13">
        <v>-74685000</v>
      </c>
      <c r="K49" s="13">
        <v>-67742000</v>
      </c>
      <c r="L49" s="13">
        <v>-61947000</v>
      </c>
      <c r="M49" s="13">
        <v>-58100000</v>
      </c>
      <c r="N49" s="13">
        <v>-61008000</v>
      </c>
      <c r="O49" s="13">
        <v>-67340000</v>
      </c>
      <c r="P49" s="13">
        <v>-66659000</v>
      </c>
      <c r="Q49" s="13">
        <v>-54789000</v>
      </c>
      <c r="R49" s="13">
        <v>-51135330</v>
      </c>
      <c r="S49" s="13">
        <v>-70184000</v>
      </c>
      <c r="T49" s="13">
        <v>-61939000</v>
      </c>
      <c r="U49" s="13">
        <v>-51947000</v>
      </c>
      <c r="V49" s="13">
        <v>-44264000</v>
      </c>
      <c r="W49" s="13">
        <v>-62804000</v>
      </c>
      <c r="X49" s="13">
        <v>-57719000</v>
      </c>
      <c r="Y49" s="13">
        <v>-50344000</v>
      </c>
      <c r="AA49" s="13">
        <v>-13662000</v>
      </c>
      <c r="AB49" s="13">
        <v>-196553000</v>
      </c>
      <c r="AC49" s="13">
        <v>-248797000</v>
      </c>
      <c r="AD49" s="13">
        <v>-239922581.08609101</v>
      </c>
      <c r="AE49" s="13">
        <v>-228334000</v>
      </c>
    </row>
    <row r="50" spans="1:31" ht="15" customHeight="1" x14ac:dyDescent="0.25">
      <c r="A50" s="8" t="s">
        <v>69</v>
      </c>
      <c r="C50" s="10">
        <v>0</v>
      </c>
      <c r="D50" s="10">
        <v>0</v>
      </c>
      <c r="E50" s="10">
        <v>0</v>
      </c>
      <c r="F50" s="10">
        <v>0</v>
      </c>
      <c r="G50" s="10">
        <v>-1191000</v>
      </c>
      <c r="H50" s="10">
        <v>-2029000</v>
      </c>
      <c r="I50" s="10">
        <v>-12953000</v>
      </c>
      <c r="J50" s="10">
        <v>-3582000</v>
      </c>
      <c r="K50" s="10">
        <v>-209000</v>
      </c>
      <c r="L50" s="10">
        <v>-94000</v>
      </c>
      <c r="M50" s="10">
        <v>-25000</v>
      </c>
      <c r="N50" s="10">
        <v>-415000</v>
      </c>
      <c r="O50" s="10">
        <v>-5000</v>
      </c>
      <c r="P50" s="10">
        <v>-3273000</v>
      </c>
      <c r="Q50" s="10">
        <v>-2858000</v>
      </c>
      <c r="R50" s="10">
        <v>-517200</v>
      </c>
      <c r="S50" s="10">
        <v>66400</v>
      </c>
      <c r="T50" s="10">
        <v>0</v>
      </c>
      <c r="U50" s="10">
        <v>0</v>
      </c>
      <c r="V50" s="10">
        <v>0</v>
      </c>
      <c r="W50" s="10">
        <v>0</v>
      </c>
      <c r="X50" s="10">
        <v>0</v>
      </c>
      <c r="Y50" s="10">
        <v>0</v>
      </c>
      <c r="AA50" s="10">
        <v>0</v>
      </c>
      <c r="AB50" s="10">
        <v>-19755000</v>
      </c>
      <c r="AC50" s="10">
        <v>-743000</v>
      </c>
      <c r="AD50" s="10">
        <v>-6653162.6900000004</v>
      </c>
      <c r="AE50" s="10">
        <v>66400</v>
      </c>
    </row>
    <row r="51" spans="1:31" ht="15" customHeight="1" x14ac:dyDescent="0.25">
      <c r="A51" s="25" t="s">
        <v>74</v>
      </c>
      <c r="C51" s="27">
        <f t="shared" ref="C51:Y51" si="8">SUM(C47:C50)</f>
        <v>23830000</v>
      </c>
      <c r="D51" s="27">
        <f t="shared" si="8"/>
        <v>26914000</v>
      </c>
      <c r="E51" s="27">
        <f t="shared" si="8"/>
        <v>27635000</v>
      </c>
      <c r="F51" s="27">
        <f t="shared" si="8"/>
        <v>28899000</v>
      </c>
      <c r="G51" s="27">
        <f t="shared" si="8"/>
        <v>27765000</v>
      </c>
      <c r="H51" s="27">
        <f t="shared" si="8"/>
        <v>35686000</v>
      </c>
      <c r="I51" s="27">
        <f t="shared" si="8"/>
        <v>50708000</v>
      </c>
      <c r="J51" s="27">
        <f t="shared" si="8"/>
        <v>50374000</v>
      </c>
      <c r="K51" s="27">
        <f t="shared" si="8"/>
        <v>65839000</v>
      </c>
      <c r="L51" s="27">
        <f t="shared" si="8"/>
        <v>78784000</v>
      </c>
      <c r="M51" s="27">
        <f t="shared" si="8"/>
        <v>83792000</v>
      </c>
      <c r="N51" s="27">
        <f t="shared" si="8"/>
        <v>95444000</v>
      </c>
      <c r="O51" s="27">
        <f t="shared" si="8"/>
        <v>93002000</v>
      </c>
      <c r="P51" s="27">
        <f t="shared" si="8"/>
        <v>88126000</v>
      </c>
      <c r="Q51" s="27">
        <f t="shared" si="8"/>
        <v>80708000</v>
      </c>
      <c r="R51" s="27">
        <f t="shared" si="8"/>
        <v>75208470</v>
      </c>
      <c r="S51" s="27">
        <f t="shared" si="8"/>
        <v>69612200</v>
      </c>
      <c r="T51" s="27">
        <f t="shared" si="8"/>
        <v>69876400</v>
      </c>
      <c r="U51" s="27">
        <f t="shared" si="8"/>
        <v>76168200</v>
      </c>
      <c r="V51" s="27">
        <f t="shared" si="8"/>
        <v>78578900</v>
      </c>
      <c r="W51" s="27">
        <f t="shared" si="8"/>
        <v>75072800</v>
      </c>
      <c r="X51" s="27">
        <f t="shared" si="8"/>
        <v>81120000</v>
      </c>
      <c r="Y51" s="27">
        <f t="shared" si="8"/>
        <v>83387569.069999993</v>
      </c>
      <c r="AA51" s="27">
        <f>SUM(AA47:AA50)</f>
        <v>107278000</v>
      </c>
      <c r="AB51" s="27">
        <f>SUM(AB47:AB50)</f>
        <v>164533000</v>
      </c>
      <c r="AC51" s="27">
        <f>SUM(AC47:AC50)</f>
        <v>323859000</v>
      </c>
      <c r="AD51" s="27">
        <f>SUM(AD47:AD50)</f>
        <v>337044804.803909</v>
      </c>
      <c r="AE51" s="27">
        <f>SUM(AE47:AE50)</f>
        <v>294235700</v>
      </c>
    </row>
    <row r="52" spans="1:31" ht="15" customHeight="1" x14ac:dyDescent="0.25">
      <c r="C52" s="24"/>
      <c r="D52" s="24"/>
      <c r="E52" s="24"/>
      <c r="F52" s="24"/>
      <c r="G52" s="24"/>
      <c r="H52" s="24"/>
      <c r="I52" s="24"/>
      <c r="J52" s="24"/>
      <c r="K52" s="24"/>
      <c r="L52" s="24"/>
      <c r="M52" s="24"/>
      <c r="N52" s="24"/>
      <c r="O52" s="24"/>
      <c r="P52" s="24"/>
      <c r="Q52" s="24"/>
      <c r="R52" s="24"/>
      <c r="S52" s="24"/>
      <c r="T52" s="24"/>
      <c r="U52" s="24"/>
      <c r="V52" s="24"/>
      <c r="W52" s="24"/>
      <c r="X52" s="24"/>
      <c r="Y52" s="24"/>
      <c r="AA52" s="24"/>
      <c r="AB52" s="24"/>
      <c r="AC52" s="24"/>
      <c r="AD52" s="24"/>
      <c r="AE52" s="24"/>
    </row>
    <row r="53" spans="1:31" ht="15" hidden="1" customHeight="1" x14ac:dyDescent="0.25">
      <c r="A53" s="25" t="s">
        <v>75</v>
      </c>
      <c r="C53" s="30">
        <f>'GAAP IS'!C21</f>
        <v>0</v>
      </c>
      <c r="D53" s="30">
        <f>'GAAP IS'!D21</f>
        <v>0</v>
      </c>
      <c r="E53" s="30">
        <f>'GAAP IS'!E21</f>
        <v>0</v>
      </c>
      <c r="F53" s="30">
        <f>'GAAP IS'!F21</f>
        <v>0</v>
      </c>
      <c r="G53" s="30">
        <f>'GAAP IS'!G21</f>
        <v>0</v>
      </c>
      <c r="H53" s="30">
        <f>'GAAP IS'!H21</f>
        <v>0</v>
      </c>
      <c r="I53" s="30">
        <f>'GAAP IS'!I21</f>
        <v>0</v>
      </c>
      <c r="J53" s="30">
        <f>'GAAP IS'!J21</f>
        <v>0</v>
      </c>
      <c r="K53" s="30">
        <f>'GAAP IS'!K21</f>
        <v>0</v>
      </c>
      <c r="L53" s="30">
        <f>'GAAP IS'!L21</f>
        <v>0</v>
      </c>
      <c r="M53" s="30">
        <f>'GAAP IS'!M21</f>
        <v>0</v>
      </c>
      <c r="N53" s="30">
        <f>'GAAP IS'!N21</f>
        <v>0</v>
      </c>
      <c r="O53" s="30">
        <f>'GAAP IS'!O21</f>
        <v>0</v>
      </c>
      <c r="P53" s="30">
        <f>'GAAP IS'!P21</f>
        <v>0</v>
      </c>
      <c r="Q53" s="30">
        <f>'GAAP IS'!Q21</f>
        <v>34934000</v>
      </c>
      <c r="R53" s="30">
        <f>'GAAP IS'!R21</f>
        <v>936000</v>
      </c>
      <c r="AA53" s="30">
        <f>'GAAP IS'!AA21</f>
        <v>0</v>
      </c>
      <c r="AB53" s="30">
        <f>'GAAP IS'!AB21</f>
        <v>0</v>
      </c>
      <c r="AC53" s="30">
        <f>'GAAP IS'!AC21</f>
        <v>0</v>
      </c>
      <c r="AD53" s="30">
        <f>'GAAP IS'!AD21</f>
        <v>0</v>
      </c>
    </row>
    <row r="54" spans="1:31" ht="15" hidden="1" customHeight="1" x14ac:dyDescent="0.25">
      <c r="A54" s="8" t="s">
        <v>67</v>
      </c>
      <c r="C54" s="13">
        <v>0</v>
      </c>
      <c r="D54" s="13">
        <v>0</v>
      </c>
      <c r="E54" s="13">
        <v>0</v>
      </c>
      <c r="F54" s="13">
        <v>0</v>
      </c>
      <c r="G54" s="13">
        <v>0</v>
      </c>
      <c r="H54" s="13">
        <v>0</v>
      </c>
      <c r="I54" s="13">
        <v>0</v>
      </c>
      <c r="J54" s="13">
        <v>0</v>
      </c>
      <c r="K54" s="13">
        <v>0</v>
      </c>
      <c r="L54" s="13">
        <v>0</v>
      </c>
      <c r="M54" s="13">
        <v>0</v>
      </c>
      <c r="N54" s="13">
        <v>0</v>
      </c>
      <c r="O54" s="13">
        <v>0</v>
      </c>
      <c r="P54" s="13">
        <v>0</v>
      </c>
      <c r="Q54" s="13">
        <v>0</v>
      </c>
      <c r="R54" s="13">
        <v>0</v>
      </c>
      <c r="AA54" s="13">
        <v>0</v>
      </c>
      <c r="AB54" s="13">
        <v>0</v>
      </c>
      <c r="AC54" s="13">
        <v>0</v>
      </c>
      <c r="AD54" s="13">
        <v>0</v>
      </c>
    </row>
    <row r="55" spans="1:31" ht="15" hidden="1" customHeight="1" x14ac:dyDescent="0.25">
      <c r="A55" s="8" t="s">
        <v>68</v>
      </c>
      <c r="C55" s="13">
        <v>0</v>
      </c>
      <c r="D55" s="13">
        <v>0</v>
      </c>
      <c r="E55" s="13">
        <v>0</v>
      </c>
      <c r="F55" s="13">
        <v>0</v>
      </c>
      <c r="G55" s="13">
        <v>0</v>
      </c>
      <c r="H55" s="13">
        <v>0</v>
      </c>
      <c r="I55" s="13">
        <v>0</v>
      </c>
      <c r="J55" s="13">
        <v>0</v>
      </c>
      <c r="K55" s="13">
        <v>0</v>
      </c>
      <c r="L55" s="13">
        <v>0</v>
      </c>
      <c r="M55" s="13">
        <v>0</v>
      </c>
      <c r="N55" s="13">
        <v>0</v>
      </c>
      <c r="O55" s="13">
        <v>0</v>
      </c>
      <c r="P55" s="13">
        <v>0</v>
      </c>
      <c r="Q55" s="13">
        <v>0</v>
      </c>
      <c r="R55" s="13">
        <v>0</v>
      </c>
      <c r="AA55" s="13">
        <v>0</v>
      </c>
      <c r="AB55" s="13">
        <v>0</v>
      </c>
      <c r="AC55" s="13">
        <v>0</v>
      </c>
      <c r="AD55" s="13">
        <v>0</v>
      </c>
    </row>
    <row r="56" spans="1:31" ht="15" hidden="1" customHeight="1" x14ac:dyDescent="0.25">
      <c r="A56" s="8" t="s">
        <v>72</v>
      </c>
      <c r="C56" s="13">
        <v>0</v>
      </c>
      <c r="D56" s="13">
        <v>0</v>
      </c>
      <c r="E56" s="13">
        <v>0</v>
      </c>
      <c r="F56" s="13">
        <v>0</v>
      </c>
      <c r="G56" s="13">
        <v>0</v>
      </c>
      <c r="H56" s="13">
        <v>0</v>
      </c>
      <c r="I56" s="13">
        <v>0</v>
      </c>
      <c r="J56" s="13">
        <v>0</v>
      </c>
      <c r="K56" s="13">
        <v>0</v>
      </c>
      <c r="L56" s="13">
        <v>0</v>
      </c>
      <c r="M56" s="13">
        <v>0</v>
      </c>
      <c r="N56" s="13">
        <v>0</v>
      </c>
      <c r="O56" s="13">
        <v>0</v>
      </c>
      <c r="P56" s="13">
        <v>0</v>
      </c>
      <c r="Q56" s="13">
        <v>0</v>
      </c>
      <c r="R56" s="13">
        <v>0</v>
      </c>
      <c r="AA56" s="13">
        <v>0</v>
      </c>
      <c r="AB56" s="13">
        <v>0</v>
      </c>
      <c r="AC56" s="13">
        <v>0</v>
      </c>
      <c r="AD56" s="13">
        <v>0</v>
      </c>
    </row>
    <row r="57" spans="1:31" ht="15" hidden="1" customHeight="1" x14ac:dyDescent="0.25">
      <c r="A57" s="8" t="s">
        <v>76</v>
      </c>
      <c r="C57" s="13">
        <v>0</v>
      </c>
      <c r="D57" s="13">
        <v>0</v>
      </c>
      <c r="E57" s="13">
        <v>0</v>
      </c>
      <c r="F57" s="13">
        <v>0</v>
      </c>
      <c r="G57" s="13">
        <v>0</v>
      </c>
      <c r="H57" s="13">
        <v>0</v>
      </c>
      <c r="I57" s="13">
        <v>0</v>
      </c>
      <c r="J57" s="13">
        <v>0</v>
      </c>
      <c r="K57" s="13">
        <v>0</v>
      </c>
      <c r="L57" s="13">
        <v>0</v>
      </c>
      <c r="M57" s="13">
        <v>0</v>
      </c>
      <c r="N57" s="13">
        <v>0</v>
      </c>
      <c r="O57" s="13">
        <v>0</v>
      </c>
      <c r="P57" s="13">
        <v>0</v>
      </c>
      <c r="Q57" s="13">
        <v>-34934000</v>
      </c>
      <c r="R57" s="13">
        <v>-936015.46000000101</v>
      </c>
      <c r="AA57" s="13">
        <v>0</v>
      </c>
      <c r="AB57" s="13">
        <v>0</v>
      </c>
      <c r="AC57" s="13">
        <v>0</v>
      </c>
      <c r="AD57" s="13">
        <v>-35870015.460000001</v>
      </c>
    </row>
    <row r="58" spans="1:31" ht="15" hidden="1" customHeight="1" x14ac:dyDescent="0.25">
      <c r="A58" s="8" t="s">
        <v>69</v>
      </c>
      <c r="C58" s="10">
        <v>0</v>
      </c>
      <c r="D58" s="10">
        <v>0</v>
      </c>
      <c r="E58" s="10">
        <v>0</v>
      </c>
      <c r="F58" s="10">
        <v>0</v>
      </c>
      <c r="G58" s="10">
        <v>0</v>
      </c>
      <c r="H58" s="10">
        <v>0</v>
      </c>
      <c r="I58" s="10">
        <v>0</v>
      </c>
      <c r="J58" s="10">
        <v>0</v>
      </c>
      <c r="K58" s="10">
        <v>0</v>
      </c>
      <c r="L58" s="10">
        <v>0</v>
      </c>
      <c r="M58" s="10">
        <v>0</v>
      </c>
      <c r="N58" s="10">
        <v>0</v>
      </c>
      <c r="O58" s="10">
        <v>0</v>
      </c>
      <c r="P58" s="10">
        <v>0</v>
      </c>
      <c r="Q58" s="10">
        <v>0</v>
      </c>
      <c r="R58" s="10">
        <v>0</v>
      </c>
      <c r="AA58" s="10">
        <v>0</v>
      </c>
      <c r="AB58" s="10">
        <v>0</v>
      </c>
      <c r="AC58" s="10">
        <v>0</v>
      </c>
      <c r="AD58" s="10">
        <v>0</v>
      </c>
    </row>
    <row r="59" spans="1:31" ht="15" hidden="1" customHeight="1" x14ac:dyDescent="0.25">
      <c r="A59" s="25" t="s">
        <v>77</v>
      </c>
      <c r="C59" s="29">
        <f t="shared" ref="C59:R59" si="9">SUM(C53:C58)</f>
        <v>0</v>
      </c>
      <c r="D59" s="29">
        <f t="shared" si="9"/>
        <v>0</v>
      </c>
      <c r="E59" s="29">
        <f t="shared" si="9"/>
        <v>0</v>
      </c>
      <c r="F59" s="29">
        <f t="shared" si="9"/>
        <v>0</v>
      </c>
      <c r="G59" s="29">
        <f t="shared" si="9"/>
        <v>0</v>
      </c>
      <c r="H59" s="29">
        <f t="shared" si="9"/>
        <v>0</v>
      </c>
      <c r="I59" s="29">
        <f t="shared" si="9"/>
        <v>0</v>
      </c>
      <c r="J59" s="29">
        <f t="shared" si="9"/>
        <v>0</v>
      </c>
      <c r="K59" s="29">
        <f t="shared" si="9"/>
        <v>0</v>
      </c>
      <c r="L59" s="29">
        <f t="shared" si="9"/>
        <v>0</v>
      </c>
      <c r="M59" s="29">
        <f t="shared" si="9"/>
        <v>0</v>
      </c>
      <c r="N59" s="29">
        <f t="shared" si="9"/>
        <v>0</v>
      </c>
      <c r="O59" s="29">
        <f t="shared" si="9"/>
        <v>0</v>
      </c>
      <c r="P59" s="29">
        <f t="shared" si="9"/>
        <v>0</v>
      </c>
      <c r="Q59" s="29">
        <f t="shared" si="9"/>
        <v>0</v>
      </c>
      <c r="R59" s="29">
        <f t="shared" si="9"/>
        <v>-15.460000001010485</v>
      </c>
      <c r="AA59" s="29">
        <f>SUM(AA53:AA58)</f>
        <v>0</v>
      </c>
      <c r="AB59" s="29">
        <f>SUM(AB53:AB58)</f>
        <v>0</v>
      </c>
      <c r="AC59" s="29">
        <f>SUM(AC53:AC58)</f>
        <v>0</v>
      </c>
      <c r="AD59" s="29">
        <f>SUM(AD53:AD58)</f>
        <v>-35870015.460000001</v>
      </c>
    </row>
    <row r="60" spans="1:31" ht="15" customHeight="1" x14ac:dyDescent="0.25">
      <c r="X60" s="25"/>
      <c r="Y60" s="25"/>
      <c r="AA60" s="19"/>
    </row>
    <row r="61" spans="1:31" ht="15" customHeight="1" x14ac:dyDescent="0.25">
      <c r="A61" s="65" t="s">
        <v>78</v>
      </c>
      <c r="B61" s="61"/>
      <c r="C61" s="61"/>
      <c r="D61" s="61"/>
      <c r="E61" s="61"/>
      <c r="F61" s="61"/>
      <c r="G61" s="61"/>
      <c r="H61" s="61"/>
      <c r="I61" s="61"/>
      <c r="J61" s="61"/>
      <c r="X61" s="25"/>
      <c r="Y61" s="25"/>
    </row>
    <row r="62" spans="1:31" ht="15" customHeight="1" x14ac:dyDescent="0.25">
      <c r="A62" s="63" t="s">
        <v>79</v>
      </c>
      <c r="B62" s="61"/>
      <c r="C62" s="61"/>
      <c r="D62" s="61"/>
      <c r="E62" s="61"/>
      <c r="F62" s="61"/>
      <c r="G62" s="61"/>
      <c r="H62" s="61"/>
      <c r="I62" s="61"/>
      <c r="J62" s="61"/>
      <c r="X62" s="25"/>
      <c r="Y62" s="25"/>
    </row>
    <row r="63" spans="1:31" ht="14.25" customHeight="1" x14ac:dyDescent="0.25">
      <c r="A63" s="63" t="s">
        <v>80</v>
      </c>
      <c r="B63" s="61"/>
      <c r="C63" s="61"/>
      <c r="D63" s="61"/>
      <c r="E63" s="61"/>
      <c r="F63" s="61"/>
      <c r="G63" s="61"/>
      <c r="H63" s="61"/>
      <c r="I63" s="61"/>
      <c r="J63" s="61"/>
      <c r="X63" s="25"/>
      <c r="Y63" s="25"/>
    </row>
    <row r="64" spans="1:31" ht="22.5" customHeight="1" x14ac:dyDescent="0.25">
      <c r="A64" s="63" t="s">
        <v>81</v>
      </c>
      <c r="B64" s="61"/>
      <c r="C64" s="61"/>
      <c r="D64" s="61"/>
      <c r="E64" s="61"/>
      <c r="F64" s="61"/>
      <c r="G64" s="61"/>
      <c r="H64" s="61"/>
      <c r="I64" s="61"/>
      <c r="J64" s="61"/>
      <c r="X64" s="25"/>
      <c r="Y64" s="25"/>
    </row>
    <row r="65" spans="24:25" ht="15" customHeight="1" x14ac:dyDescent="0.25">
      <c r="X65" s="25"/>
      <c r="Y65" s="25"/>
    </row>
    <row r="66" spans="24:25" ht="15" customHeight="1" x14ac:dyDescent="0.25">
      <c r="X66" s="25"/>
      <c r="Y66" s="25"/>
    </row>
    <row r="67" spans="24:25" ht="15" customHeight="1" x14ac:dyDescent="0.25">
      <c r="X67" s="1"/>
      <c r="Y67" s="1"/>
    </row>
  </sheetData>
  <mergeCells count="6">
    <mergeCell ref="C3:X3"/>
    <mergeCell ref="AA3:AE3"/>
    <mergeCell ref="A64:J64"/>
    <mergeCell ref="A63:J63"/>
    <mergeCell ref="A62:J62"/>
    <mergeCell ref="A61:J6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50"/>
  <sheetViews>
    <sheetView workbookViewId="0">
      <pane xSplit="1" topLeftCell="O1" activePane="topRight" state="frozen"/>
      <selection pane="topRight"/>
    </sheetView>
  </sheetViews>
  <sheetFormatPr defaultColWidth="12.81640625" defaultRowHeight="12.5" x14ac:dyDescent="0.25"/>
  <cols>
    <col min="1" max="1" width="50.81640625" customWidth="1"/>
    <col min="2" max="2" width="1.6328125" hidden="1" customWidth="1"/>
    <col min="3" max="25" width="14.6328125" customWidth="1"/>
    <col min="26" max="26" width="2.1796875" customWidth="1"/>
    <col min="27" max="31" width="14.6328125" customWidth="1"/>
  </cols>
  <sheetData>
    <row r="1" spans="1:31" ht="19.25" customHeight="1" x14ac:dyDescent="0.25">
      <c r="A1" s="25" t="s">
        <v>5</v>
      </c>
    </row>
    <row r="2" spans="1:31" ht="13.25" customHeight="1" x14ac:dyDescent="0.25">
      <c r="A2" s="26" t="s">
        <v>82</v>
      </c>
    </row>
    <row r="3" spans="1:31" ht="13.25" customHeight="1" x14ac:dyDescent="0.25">
      <c r="A3" s="26" t="s">
        <v>83</v>
      </c>
      <c r="AA3" s="64" t="s">
        <v>84</v>
      </c>
      <c r="AB3" s="61"/>
      <c r="AC3" s="61"/>
      <c r="AD3" s="61"/>
      <c r="AE3" s="61"/>
    </row>
    <row r="4" spans="1:31" ht="13.25" customHeight="1" x14ac:dyDescent="0.25">
      <c r="C4" s="34">
        <v>43738</v>
      </c>
      <c r="D4" s="34">
        <v>43830</v>
      </c>
      <c r="E4" s="34">
        <v>43920</v>
      </c>
      <c r="F4" s="34">
        <v>44012</v>
      </c>
      <c r="G4" s="34">
        <v>44104</v>
      </c>
      <c r="H4" s="34">
        <v>44196</v>
      </c>
      <c r="I4" s="34">
        <v>44286</v>
      </c>
      <c r="J4" s="34">
        <v>44377</v>
      </c>
      <c r="K4" s="34">
        <v>44469</v>
      </c>
      <c r="L4" s="34">
        <v>44561</v>
      </c>
      <c r="M4" s="34">
        <v>44651</v>
      </c>
      <c r="N4" s="34">
        <v>44742</v>
      </c>
      <c r="O4" s="34">
        <v>44834</v>
      </c>
      <c r="P4" s="34">
        <v>44926</v>
      </c>
      <c r="Q4" s="34">
        <v>45016</v>
      </c>
      <c r="R4" s="34">
        <v>45107</v>
      </c>
      <c r="S4" s="34">
        <v>45199</v>
      </c>
      <c r="T4" s="34">
        <v>45291</v>
      </c>
      <c r="U4" s="34">
        <v>45382</v>
      </c>
      <c r="V4" s="34">
        <v>45473</v>
      </c>
      <c r="W4" s="34">
        <v>45565</v>
      </c>
      <c r="X4" s="34">
        <v>45657</v>
      </c>
      <c r="Y4" s="34">
        <v>45747</v>
      </c>
      <c r="AA4" s="35">
        <v>2020</v>
      </c>
      <c r="AB4" s="35">
        <v>2021</v>
      </c>
      <c r="AC4" s="35">
        <v>2022</v>
      </c>
      <c r="AD4" s="35">
        <v>2023</v>
      </c>
      <c r="AE4" s="35">
        <v>2024</v>
      </c>
    </row>
    <row r="5" spans="1:31" ht="15" customHeight="1" x14ac:dyDescent="0.25">
      <c r="A5" s="3" t="s">
        <v>85</v>
      </c>
      <c r="C5" s="7"/>
      <c r="D5" s="7"/>
      <c r="E5" s="7"/>
      <c r="F5" s="7" t="s">
        <v>11</v>
      </c>
      <c r="G5" s="7"/>
      <c r="H5" s="7"/>
      <c r="I5" s="7"/>
      <c r="J5" s="7"/>
      <c r="K5" s="7"/>
      <c r="L5" s="7"/>
      <c r="M5" s="7"/>
      <c r="N5" s="7"/>
      <c r="O5" s="7"/>
      <c r="P5" s="7"/>
      <c r="Q5" s="7"/>
      <c r="R5" s="7"/>
      <c r="S5" s="7"/>
      <c r="T5" s="7"/>
      <c r="U5" s="7"/>
      <c r="V5" s="7"/>
      <c r="W5" s="7"/>
      <c r="X5" s="7"/>
      <c r="Y5" s="7"/>
      <c r="AA5" s="7"/>
      <c r="AB5" s="36"/>
      <c r="AC5" s="36"/>
      <c r="AD5" s="36"/>
      <c r="AE5" s="36"/>
    </row>
    <row r="6" spans="1:31" ht="15" customHeight="1" x14ac:dyDescent="0.25">
      <c r="A6" s="4" t="s">
        <v>86</v>
      </c>
      <c r="C6" s="9">
        <v>292033000</v>
      </c>
      <c r="D6" s="9">
        <v>176285000</v>
      </c>
      <c r="E6" s="9">
        <v>192046000</v>
      </c>
      <c r="F6" s="9">
        <v>267059000</v>
      </c>
      <c r="G6" s="9">
        <v>684423000</v>
      </c>
      <c r="H6" s="9">
        <v>520741000</v>
      </c>
      <c r="I6" s="9">
        <v>1623672000</v>
      </c>
      <c r="J6" s="9">
        <v>1466558000</v>
      </c>
      <c r="K6" s="9">
        <v>1439531000</v>
      </c>
      <c r="L6" s="9">
        <v>2567401000</v>
      </c>
      <c r="M6" s="9">
        <v>2261937000</v>
      </c>
      <c r="N6" s="9">
        <v>1255171000</v>
      </c>
      <c r="O6" s="9">
        <v>1530132000</v>
      </c>
      <c r="P6" s="9">
        <v>1440333000</v>
      </c>
      <c r="Q6" s="9">
        <v>972477000</v>
      </c>
      <c r="R6" s="9">
        <v>892027000</v>
      </c>
      <c r="S6" s="9">
        <v>1079261000</v>
      </c>
      <c r="T6" s="9">
        <v>1036719000</v>
      </c>
      <c r="U6" s="9">
        <v>1272760000</v>
      </c>
      <c r="V6" s="9">
        <v>1013106000</v>
      </c>
      <c r="W6" s="9">
        <v>1046160000</v>
      </c>
      <c r="X6" s="9">
        <v>1200381000</v>
      </c>
      <c r="Y6" s="9">
        <v>1351148000</v>
      </c>
      <c r="AA6" s="9">
        <v>267059000</v>
      </c>
      <c r="AB6" s="9">
        <v>1466558000</v>
      </c>
      <c r="AC6" s="9">
        <v>1255171000</v>
      </c>
      <c r="AD6" s="9">
        <v>892027000</v>
      </c>
      <c r="AE6" s="9">
        <v>1013106000</v>
      </c>
    </row>
    <row r="7" spans="1:31" ht="15" customHeight="1" x14ac:dyDescent="0.25">
      <c r="A7" s="4" t="s">
        <v>87</v>
      </c>
      <c r="C7" s="13">
        <v>41887000</v>
      </c>
      <c r="D7" s="13">
        <v>78491000</v>
      </c>
      <c r="E7" s="13">
        <v>64485000</v>
      </c>
      <c r="F7" s="13">
        <v>61069000</v>
      </c>
      <c r="G7" s="13">
        <v>101451000</v>
      </c>
      <c r="H7" s="13">
        <v>116049000</v>
      </c>
      <c r="I7" s="13">
        <v>183330000</v>
      </c>
      <c r="J7" s="13">
        <v>226074000</v>
      </c>
      <c r="K7" s="13">
        <v>236282000</v>
      </c>
      <c r="L7" s="13">
        <v>247402000</v>
      </c>
      <c r="M7" s="13">
        <v>413628000</v>
      </c>
      <c r="N7" s="13">
        <v>295636000</v>
      </c>
      <c r="O7" s="13">
        <v>383406000</v>
      </c>
      <c r="P7" s="13">
        <v>424460000</v>
      </c>
      <c r="Q7" s="13">
        <v>409015000</v>
      </c>
      <c r="R7" s="13">
        <v>367917000</v>
      </c>
      <c r="S7" s="13">
        <v>409231000</v>
      </c>
      <c r="T7" s="13">
        <v>411259000</v>
      </c>
      <c r="U7" s="13">
        <v>346931000</v>
      </c>
      <c r="V7" s="13">
        <v>282293000</v>
      </c>
      <c r="W7" s="13">
        <v>338462000</v>
      </c>
      <c r="X7" s="13">
        <v>536776000</v>
      </c>
      <c r="Y7" s="13">
        <v>384811000</v>
      </c>
      <c r="AA7" s="13">
        <v>61069000</v>
      </c>
      <c r="AB7" s="13">
        <v>226074000</v>
      </c>
      <c r="AC7" s="13">
        <v>295636000</v>
      </c>
      <c r="AD7" s="13">
        <v>367917000</v>
      </c>
      <c r="AE7" s="13">
        <v>282293000</v>
      </c>
    </row>
    <row r="8" spans="1:31" ht="15" customHeight="1" x14ac:dyDescent="0.25">
      <c r="A8" s="4" t="s">
        <v>88</v>
      </c>
      <c r="J8" s="13">
        <v>16170000</v>
      </c>
      <c r="K8" s="13">
        <v>456266000</v>
      </c>
      <c r="L8" s="13">
        <v>475379000</v>
      </c>
      <c r="M8" s="13">
        <v>617023000</v>
      </c>
      <c r="N8" s="13">
        <v>1595373000</v>
      </c>
      <c r="O8" s="13">
        <v>1237291000</v>
      </c>
      <c r="P8" s="13">
        <v>914923000</v>
      </c>
      <c r="Q8" s="13">
        <v>1059031000</v>
      </c>
      <c r="R8" s="13">
        <v>1174653000</v>
      </c>
      <c r="S8" s="13">
        <v>1021630000</v>
      </c>
      <c r="T8" s="13">
        <v>914069000</v>
      </c>
      <c r="U8" s="13">
        <v>781402000</v>
      </c>
      <c r="V8" s="13">
        <v>1131628000</v>
      </c>
      <c r="W8" s="13">
        <v>1073685000</v>
      </c>
      <c r="X8" s="13">
        <v>666684000</v>
      </c>
      <c r="Y8" s="13">
        <v>780170000</v>
      </c>
      <c r="AB8" s="13">
        <v>16170000</v>
      </c>
      <c r="AC8" s="13">
        <v>1595373000</v>
      </c>
      <c r="AD8" s="13">
        <v>1174653000</v>
      </c>
      <c r="AE8" s="13">
        <v>1131628000</v>
      </c>
    </row>
    <row r="9" spans="1:31" ht="15" customHeight="1" x14ac:dyDescent="0.25">
      <c r="A9" s="4" t="s">
        <v>89</v>
      </c>
      <c r="C9" s="13">
        <v>0</v>
      </c>
      <c r="D9" s="13">
        <v>6255000</v>
      </c>
      <c r="E9" s="13">
        <v>8979000</v>
      </c>
      <c r="F9" s="13">
        <v>4459000</v>
      </c>
      <c r="G9" s="13">
        <v>4085000</v>
      </c>
      <c r="H9" s="13">
        <v>12302000</v>
      </c>
      <c r="I9" s="13">
        <v>12774000</v>
      </c>
      <c r="J9" s="13">
        <v>13030000</v>
      </c>
      <c r="K9" s="13">
        <v>1808000</v>
      </c>
      <c r="L9" s="13">
        <v>27394000</v>
      </c>
      <c r="M9" s="13">
        <v>3618000</v>
      </c>
      <c r="N9" s="13">
        <v>2670000</v>
      </c>
      <c r="O9" s="13">
        <v>7112000</v>
      </c>
      <c r="P9" s="13">
        <v>344000</v>
      </c>
      <c r="Q9" s="13">
        <v>122000</v>
      </c>
      <c r="R9" s="13">
        <v>76000</v>
      </c>
      <c r="S9" s="13">
        <v>145000</v>
      </c>
      <c r="T9" s="13">
        <v>29000</v>
      </c>
      <c r="U9" s="13">
        <v>127000</v>
      </c>
      <c r="V9" s="13">
        <v>36000</v>
      </c>
      <c r="W9" s="13">
        <v>0</v>
      </c>
      <c r="X9" s="13">
        <v>0</v>
      </c>
      <c r="Y9" s="13">
        <v>1000</v>
      </c>
      <c r="AA9" s="13">
        <v>4459000</v>
      </c>
      <c r="AB9" s="13">
        <v>13030000</v>
      </c>
      <c r="AC9" s="13">
        <v>2670000</v>
      </c>
      <c r="AD9" s="13">
        <v>76000</v>
      </c>
      <c r="AE9" s="13">
        <v>36000</v>
      </c>
    </row>
    <row r="10" spans="1:31" ht="13.25" customHeight="1" x14ac:dyDescent="0.25">
      <c r="A10" s="4" t="s">
        <v>90</v>
      </c>
      <c r="C10" s="13">
        <v>808683000</v>
      </c>
      <c r="D10" s="13">
        <v>1012987000</v>
      </c>
      <c r="E10" s="13">
        <v>989597000</v>
      </c>
      <c r="F10" s="13">
        <v>1034312000</v>
      </c>
      <c r="G10" s="13">
        <v>1414157000</v>
      </c>
      <c r="H10" s="13">
        <v>1888432000</v>
      </c>
      <c r="I10" s="13">
        <v>2195394000</v>
      </c>
      <c r="J10" s="13">
        <v>2022320000</v>
      </c>
      <c r="K10" s="13">
        <v>2244826000</v>
      </c>
      <c r="L10" s="13">
        <v>2425519000</v>
      </c>
      <c r="M10" s="13">
        <v>2502860000</v>
      </c>
      <c r="N10" s="13">
        <v>2503561000</v>
      </c>
      <c r="O10" s="13">
        <v>2681637000</v>
      </c>
      <c r="P10" s="13">
        <v>3655504000</v>
      </c>
      <c r="Q10" s="13">
        <v>3775542000</v>
      </c>
      <c r="R10" s="13">
        <v>4402962000</v>
      </c>
      <c r="S10" s="13">
        <v>4549422000</v>
      </c>
      <c r="T10" s="13">
        <v>5238812000</v>
      </c>
      <c r="U10" s="13">
        <v>5461407000</v>
      </c>
      <c r="V10" s="13">
        <v>5670056000</v>
      </c>
      <c r="W10" s="13">
        <v>6310834000</v>
      </c>
      <c r="X10" s="13">
        <v>6796167000</v>
      </c>
      <c r="Y10" s="13">
        <v>6630446000</v>
      </c>
      <c r="AA10" s="13">
        <v>1034312000</v>
      </c>
      <c r="AB10" s="13">
        <v>2022320000</v>
      </c>
      <c r="AC10" s="13">
        <v>2503561000</v>
      </c>
      <c r="AD10" s="13">
        <v>4402962000</v>
      </c>
      <c r="AE10" s="13">
        <v>5670056000</v>
      </c>
    </row>
    <row r="11" spans="1:31" ht="15" customHeight="1" x14ac:dyDescent="0.25">
      <c r="A11" s="4" t="s">
        <v>91</v>
      </c>
      <c r="C11" s="10">
        <v>-76060000</v>
      </c>
      <c r="D11" s="10">
        <v>-85855000</v>
      </c>
      <c r="E11" s="10">
        <v>-144930000</v>
      </c>
      <c r="F11" s="10">
        <v>-95137000</v>
      </c>
      <c r="G11" s="10">
        <v>-123021000</v>
      </c>
      <c r="H11" s="10">
        <v>-124992000</v>
      </c>
      <c r="I11" s="10">
        <v>-113754000</v>
      </c>
      <c r="J11" s="10">
        <v>-117760000</v>
      </c>
      <c r="K11" s="10">
        <v>-152021000</v>
      </c>
      <c r="L11" s="10">
        <v>-158289000</v>
      </c>
      <c r="M11" s="10">
        <v>-159475000</v>
      </c>
      <c r="N11" s="10">
        <v>-155392000</v>
      </c>
      <c r="O11" s="10">
        <v>-153025000</v>
      </c>
      <c r="P11" s="10">
        <v>-182100000</v>
      </c>
      <c r="Q11" s="10">
        <v>-176336000</v>
      </c>
      <c r="R11" s="10">
        <v>-204531000</v>
      </c>
      <c r="S11" s="10">
        <v>-232068000</v>
      </c>
      <c r="T11" s="10">
        <v>-262204000</v>
      </c>
      <c r="U11" s="10">
        <v>-289088000</v>
      </c>
      <c r="V11" s="10">
        <v>-309097000</v>
      </c>
      <c r="W11" s="10">
        <v>-350606000</v>
      </c>
      <c r="X11" s="10">
        <v>-363831000</v>
      </c>
      <c r="Y11" s="10">
        <v>-374987000</v>
      </c>
      <c r="AA11" s="10">
        <v>-95137000</v>
      </c>
      <c r="AB11" s="10">
        <v>-117760000</v>
      </c>
      <c r="AC11" s="10">
        <v>-155392000</v>
      </c>
      <c r="AD11" s="10">
        <v>-204531000</v>
      </c>
      <c r="AE11" s="10">
        <v>-309097000</v>
      </c>
    </row>
    <row r="12" spans="1:31" ht="15" customHeight="1" x14ac:dyDescent="0.25">
      <c r="A12" s="8" t="s">
        <v>92</v>
      </c>
      <c r="C12" s="12">
        <f>SUM(C10:C11)</f>
        <v>732623000</v>
      </c>
      <c r="D12" s="12">
        <f>SUM(D10:D11)</f>
        <v>927132000</v>
      </c>
      <c r="E12" s="12">
        <f>SUM(E10:E11)</f>
        <v>844667000</v>
      </c>
      <c r="F12" s="12">
        <f>SUM(F10:F11)</f>
        <v>939175000</v>
      </c>
      <c r="G12" s="12">
        <f>G10+G11</f>
        <v>1291136000</v>
      </c>
      <c r="H12" s="12">
        <f t="shared" ref="H12:Y12" si="0">SUM(H10:H11)</f>
        <v>1763440000</v>
      </c>
      <c r="I12" s="12">
        <f t="shared" si="0"/>
        <v>2081640000</v>
      </c>
      <c r="J12" s="12">
        <f t="shared" si="0"/>
        <v>1904560000</v>
      </c>
      <c r="K12" s="12">
        <f t="shared" si="0"/>
        <v>2092805000</v>
      </c>
      <c r="L12" s="12">
        <f t="shared" si="0"/>
        <v>2267230000</v>
      </c>
      <c r="M12" s="12">
        <f t="shared" si="0"/>
        <v>2343385000</v>
      </c>
      <c r="N12" s="12">
        <f t="shared" si="0"/>
        <v>2348169000</v>
      </c>
      <c r="O12" s="12">
        <f t="shared" si="0"/>
        <v>2528612000</v>
      </c>
      <c r="P12" s="12">
        <f t="shared" si="0"/>
        <v>3473404000</v>
      </c>
      <c r="Q12" s="12">
        <f t="shared" si="0"/>
        <v>3599206000</v>
      </c>
      <c r="R12" s="12">
        <f t="shared" si="0"/>
        <v>4198431000</v>
      </c>
      <c r="S12" s="12">
        <f t="shared" si="0"/>
        <v>4317354000</v>
      </c>
      <c r="T12" s="12">
        <f t="shared" si="0"/>
        <v>4976608000</v>
      </c>
      <c r="U12" s="12">
        <f t="shared" si="0"/>
        <v>5172319000</v>
      </c>
      <c r="V12" s="12">
        <f t="shared" si="0"/>
        <v>5360959000</v>
      </c>
      <c r="W12" s="12">
        <f t="shared" si="0"/>
        <v>5960228000</v>
      </c>
      <c r="X12" s="12">
        <f t="shared" si="0"/>
        <v>6432336000</v>
      </c>
      <c r="Y12" s="12">
        <f t="shared" si="0"/>
        <v>6255459000</v>
      </c>
      <c r="AA12" s="12">
        <f>SUM(AA10:AA11)</f>
        <v>939175000</v>
      </c>
      <c r="AB12" s="12">
        <f>SUM(AB10:AB11)</f>
        <v>1904560000</v>
      </c>
      <c r="AC12" s="12">
        <f>SUM(AC10:AC11)</f>
        <v>2348169000</v>
      </c>
      <c r="AD12" s="12">
        <f>SUM(AD10:AD11)</f>
        <v>4198431000</v>
      </c>
      <c r="AE12" s="12">
        <f>SUM(AE10:AE11)</f>
        <v>5360959000</v>
      </c>
    </row>
    <row r="13" spans="1:31" ht="15" customHeight="1" x14ac:dyDescent="0.25">
      <c r="A13" s="4" t="s">
        <v>93</v>
      </c>
      <c r="C13" s="13">
        <v>45085000</v>
      </c>
      <c r="D13" s="13">
        <v>46160000</v>
      </c>
      <c r="E13" s="13">
        <v>44014000</v>
      </c>
      <c r="F13" s="13">
        <v>59001000</v>
      </c>
      <c r="G13" s="13">
        <v>49026000</v>
      </c>
      <c r="H13" s="13">
        <v>67046000</v>
      </c>
      <c r="I13" s="13">
        <v>66080000</v>
      </c>
      <c r="J13" s="13">
        <v>91575000</v>
      </c>
      <c r="K13" s="13">
        <v>100951000</v>
      </c>
      <c r="L13" s="13">
        <v>134571000</v>
      </c>
      <c r="M13" s="13">
        <v>124614000</v>
      </c>
      <c r="N13" s="13">
        <v>142052000</v>
      </c>
      <c r="O13" s="13">
        <v>147757000</v>
      </c>
      <c r="P13" s="13">
        <v>201622000</v>
      </c>
      <c r="Q13" s="13">
        <v>135816000</v>
      </c>
      <c r="R13" s="13">
        <v>199085000</v>
      </c>
      <c r="S13" s="13">
        <v>236234000</v>
      </c>
      <c r="T13" s="13">
        <v>307286000</v>
      </c>
      <c r="U13" s="13">
        <v>293388000</v>
      </c>
      <c r="V13" s="13">
        <v>353028000</v>
      </c>
      <c r="W13" s="13">
        <v>308394000</v>
      </c>
      <c r="X13" s="13">
        <v>203626000</v>
      </c>
      <c r="Y13" s="13">
        <v>220279000</v>
      </c>
      <c r="AA13" s="13">
        <v>59001000</v>
      </c>
      <c r="AB13" s="13">
        <v>91575000</v>
      </c>
      <c r="AC13" s="13">
        <v>142052000</v>
      </c>
      <c r="AD13" s="13">
        <v>199085000</v>
      </c>
      <c r="AE13" s="13">
        <v>353028000</v>
      </c>
    </row>
    <row r="14" spans="1:31" ht="15" customHeight="1" x14ac:dyDescent="0.25">
      <c r="A14" s="4" t="s">
        <v>94</v>
      </c>
      <c r="C14" s="13">
        <v>37842000</v>
      </c>
      <c r="D14" s="13">
        <v>44286000</v>
      </c>
      <c r="E14" s="13">
        <v>47278000</v>
      </c>
      <c r="F14" s="13">
        <v>48140000</v>
      </c>
      <c r="G14" s="13">
        <v>49562000</v>
      </c>
      <c r="H14" s="13">
        <v>49358000</v>
      </c>
      <c r="I14" s="13">
        <v>55120000</v>
      </c>
      <c r="J14" s="13">
        <v>62499000</v>
      </c>
      <c r="K14" s="13">
        <v>84925000</v>
      </c>
      <c r="L14" s="13">
        <v>113573000</v>
      </c>
      <c r="M14" s="13">
        <v>141658000</v>
      </c>
      <c r="N14" s="13">
        <v>171482000</v>
      </c>
      <c r="O14" s="13">
        <v>208460000</v>
      </c>
      <c r="P14" s="13">
        <v>248939000</v>
      </c>
      <c r="Q14" s="13">
        <v>277156000</v>
      </c>
      <c r="R14" s="13">
        <v>290135000</v>
      </c>
      <c r="S14" s="13">
        <v>338749000</v>
      </c>
      <c r="T14" s="13">
        <v>369854000</v>
      </c>
      <c r="U14" s="13">
        <v>401535000</v>
      </c>
      <c r="V14" s="13">
        <v>427686000</v>
      </c>
      <c r="W14" s="13">
        <v>473019000</v>
      </c>
      <c r="X14" s="13">
        <v>506334000</v>
      </c>
      <c r="Y14" s="13">
        <v>543327000</v>
      </c>
      <c r="AA14" s="13">
        <v>48140000</v>
      </c>
      <c r="AB14" s="13">
        <v>62499000</v>
      </c>
      <c r="AC14" s="13">
        <v>171482000</v>
      </c>
      <c r="AD14" s="13">
        <v>290135000</v>
      </c>
      <c r="AE14" s="13">
        <v>427686000</v>
      </c>
    </row>
    <row r="15" spans="1:31" ht="15" customHeight="1" x14ac:dyDescent="0.25">
      <c r="A15" s="4" t="s">
        <v>95</v>
      </c>
      <c r="C15" s="13">
        <v>0</v>
      </c>
      <c r="D15" s="13">
        <v>0</v>
      </c>
      <c r="E15" s="13">
        <v>0</v>
      </c>
      <c r="F15" s="13">
        <v>0</v>
      </c>
      <c r="G15" s="13">
        <v>0</v>
      </c>
      <c r="H15" s="13">
        <v>0</v>
      </c>
      <c r="I15" s="13">
        <v>279198000</v>
      </c>
      <c r="J15" s="13">
        <v>516515000</v>
      </c>
      <c r="K15" s="13">
        <v>540770000</v>
      </c>
      <c r="L15" s="13">
        <v>541399000</v>
      </c>
      <c r="M15" s="13">
        <v>547393000</v>
      </c>
      <c r="N15" s="13">
        <v>539534000</v>
      </c>
      <c r="O15" s="13">
        <v>525000000</v>
      </c>
      <c r="P15" s="13">
        <v>527630000</v>
      </c>
      <c r="Q15" s="13">
        <v>537126000</v>
      </c>
      <c r="R15" s="13">
        <v>542571000</v>
      </c>
      <c r="S15" s="13">
        <v>536418000</v>
      </c>
      <c r="T15" s="13">
        <v>541156000</v>
      </c>
      <c r="U15" s="13">
        <v>535818000</v>
      </c>
      <c r="V15" s="13">
        <v>533439000</v>
      </c>
      <c r="W15" s="13">
        <v>536745000</v>
      </c>
      <c r="X15" s="13">
        <v>521699000</v>
      </c>
      <c r="Y15" s="13">
        <v>522346000</v>
      </c>
      <c r="AA15" s="13">
        <v>0</v>
      </c>
      <c r="AB15" s="13">
        <v>516515000</v>
      </c>
      <c r="AC15" s="13">
        <v>539534000</v>
      </c>
      <c r="AD15" s="13">
        <v>542571000</v>
      </c>
      <c r="AE15" s="13">
        <v>533439000</v>
      </c>
    </row>
    <row r="16" spans="1:31" ht="15" customHeight="1" x14ac:dyDescent="0.25">
      <c r="A16" s="4" t="s">
        <v>96</v>
      </c>
      <c r="J16" s="13">
        <v>67930000</v>
      </c>
      <c r="K16" s="13">
        <v>71378000</v>
      </c>
      <c r="L16" s="13">
        <v>66190000</v>
      </c>
      <c r="M16" s="13">
        <v>60890000</v>
      </c>
      <c r="N16" s="13">
        <v>78942000</v>
      </c>
      <c r="O16" s="13">
        <v>71037000</v>
      </c>
      <c r="P16" s="13">
        <v>63755000</v>
      </c>
      <c r="Q16" s="13">
        <v>48267000</v>
      </c>
      <c r="R16" s="13">
        <v>34434000</v>
      </c>
      <c r="S16" s="13">
        <v>19828000</v>
      </c>
      <c r="T16" s="13">
        <v>17407000</v>
      </c>
      <c r="U16" s="13">
        <v>15288000</v>
      </c>
      <c r="V16" s="13">
        <v>13502000</v>
      </c>
      <c r="W16" s="13">
        <v>13459000</v>
      </c>
      <c r="X16" s="13">
        <v>12193000</v>
      </c>
      <c r="Y16" s="13">
        <v>12416000</v>
      </c>
      <c r="AB16" s="13">
        <v>67930000</v>
      </c>
      <c r="AC16" s="13">
        <v>78942000</v>
      </c>
      <c r="AD16" s="13">
        <v>34434000</v>
      </c>
      <c r="AE16" s="13">
        <v>13502000</v>
      </c>
    </row>
    <row r="17" spans="1:31" ht="15" customHeight="1" x14ac:dyDescent="0.25">
      <c r="A17" s="4" t="s">
        <v>97</v>
      </c>
      <c r="C17" s="13">
        <v>0</v>
      </c>
      <c r="D17" s="13">
        <v>0</v>
      </c>
      <c r="E17" s="13">
        <v>0</v>
      </c>
      <c r="F17" s="13">
        <v>0</v>
      </c>
      <c r="G17" s="13">
        <v>0</v>
      </c>
      <c r="H17" s="13">
        <v>0</v>
      </c>
      <c r="I17" s="13">
        <v>246383000</v>
      </c>
      <c r="J17" s="13">
        <v>227377000</v>
      </c>
      <c r="K17" s="13">
        <v>207431000</v>
      </c>
      <c r="L17" s="13">
        <v>316047000</v>
      </c>
      <c r="M17" s="13">
        <v>287129000</v>
      </c>
      <c r="N17" s="13">
        <v>263196000</v>
      </c>
      <c r="O17" s="13">
        <v>241639000</v>
      </c>
      <c r="P17" s="13">
        <v>220082000</v>
      </c>
      <c r="Q17" s="13">
        <v>198994000</v>
      </c>
      <c r="R17" s="13">
        <v>177672000</v>
      </c>
      <c r="S17" s="13">
        <v>156115000</v>
      </c>
      <c r="T17" s="13">
        <v>134558000</v>
      </c>
      <c r="U17" s="13">
        <v>118703000</v>
      </c>
      <c r="V17" s="13">
        <v>104602000</v>
      </c>
      <c r="W17" s="13">
        <v>90346000</v>
      </c>
      <c r="X17" s="13">
        <v>76091000</v>
      </c>
      <c r="Y17" s="13">
        <v>65178000</v>
      </c>
      <c r="AA17" s="13">
        <v>0</v>
      </c>
      <c r="AB17" s="13">
        <v>227377000</v>
      </c>
      <c r="AC17" s="13">
        <v>263196000</v>
      </c>
      <c r="AD17" s="13">
        <v>177672000</v>
      </c>
      <c r="AE17" s="13">
        <v>104602000</v>
      </c>
    </row>
    <row r="18" spans="1:31" ht="15" customHeight="1" x14ac:dyDescent="0.25">
      <c r="A18" s="4" t="s">
        <v>98</v>
      </c>
      <c r="C18" s="10">
        <v>41878000</v>
      </c>
      <c r="D18" s="10">
        <v>48176000</v>
      </c>
      <c r="E18" s="10">
        <v>16287000</v>
      </c>
      <c r="F18" s="10">
        <v>23348000</v>
      </c>
      <c r="G18" s="10">
        <v>136899000</v>
      </c>
      <c r="H18" s="10">
        <v>257964000</v>
      </c>
      <c r="I18" s="10">
        <v>219868000</v>
      </c>
      <c r="J18" s="10">
        <v>274679000</v>
      </c>
      <c r="K18" s="10">
        <v>169952000</v>
      </c>
      <c r="L18" s="10">
        <v>195863000</v>
      </c>
      <c r="M18" s="10">
        <v>230451000</v>
      </c>
      <c r="N18" s="10">
        <v>281567000</v>
      </c>
      <c r="O18" s="10">
        <v>284614000</v>
      </c>
      <c r="P18" s="10">
        <v>289259000</v>
      </c>
      <c r="Q18" s="10">
        <v>270639000</v>
      </c>
      <c r="R18" s="10">
        <v>278614000</v>
      </c>
      <c r="S18" s="10">
        <v>292184000</v>
      </c>
      <c r="T18" s="10">
        <v>356044000</v>
      </c>
      <c r="U18" s="10">
        <v>263155000</v>
      </c>
      <c r="V18" s="10">
        <v>299340000</v>
      </c>
      <c r="W18" s="10">
        <v>298661000</v>
      </c>
      <c r="X18" s="10">
        <v>324957000</v>
      </c>
      <c r="Y18" s="10">
        <v>301052000</v>
      </c>
      <c r="AA18" s="10">
        <v>23348000</v>
      </c>
      <c r="AB18" s="10">
        <v>274679000</v>
      </c>
      <c r="AC18" s="10">
        <v>281567000</v>
      </c>
      <c r="AD18" s="10">
        <v>278614000</v>
      </c>
      <c r="AE18" s="10">
        <v>299340000</v>
      </c>
    </row>
    <row r="19" spans="1:31" ht="15" customHeight="1" x14ac:dyDescent="0.25">
      <c r="A19" s="3" t="s">
        <v>99</v>
      </c>
      <c r="C19" s="27">
        <f t="shared" ref="C19:P19" si="1">SUM(C12:C18,C6:C9)</f>
        <v>1191348000</v>
      </c>
      <c r="D19" s="27">
        <f t="shared" si="1"/>
        <v>1326785000</v>
      </c>
      <c r="E19" s="27">
        <f t="shared" si="1"/>
        <v>1217756000</v>
      </c>
      <c r="F19" s="27">
        <f t="shared" si="1"/>
        <v>1402251000</v>
      </c>
      <c r="G19" s="27">
        <f t="shared" si="1"/>
        <v>2316582000</v>
      </c>
      <c r="H19" s="27">
        <f t="shared" si="1"/>
        <v>2786900000</v>
      </c>
      <c r="I19" s="27">
        <f t="shared" si="1"/>
        <v>4768065000</v>
      </c>
      <c r="J19" s="27">
        <f t="shared" si="1"/>
        <v>4866967000</v>
      </c>
      <c r="K19" s="27">
        <f t="shared" si="1"/>
        <v>5402099000</v>
      </c>
      <c r="L19" s="27">
        <f t="shared" si="1"/>
        <v>6952449000</v>
      </c>
      <c r="M19" s="27">
        <f t="shared" si="1"/>
        <v>7031726000</v>
      </c>
      <c r="N19" s="27">
        <f t="shared" si="1"/>
        <v>6973792000</v>
      </c>
      <c r="O19" s="27">
        <f t="shared" si="1"/>
        <v>7165060000</v>
      </c>
      <c r="P19" s="27">
        <f t="shared" si="1"/>
        <v>7804751000</v>
      </c>
      <c r="Q19" s="27">
        <f t="shared" ref="Q19:Y19" si="2">SUM(Q6:Q9,Q12:Q18)</f>
        <v>7507849000</v>
      </c>
      <c r="R19" s="27">
        <f t="shared" si="2"/>
        <v>8155615000</v>
      </c>
      <c r="S19" s="27">
        <f t="shared" si="2"/>
        <v>8407149000</v>
      </c>
      <c r="T19" s="27">
        <f t="shared" si="2"/>
        <v>9064989000</v>
      </c>
      <c r="U19" s="27">
        <f t="shared" si="2"/>
        <v>9201426000</v>
      </c>
      <c r="V19" s="27">
        <f t="shared" si="2"/>
        <v>9519619000</v>
      </c>
      <c r="W19" s="27">
        <f t="shared" si="2"/>
        <v>10139159000</v>
      </c>
      <c r="X19" s="27">
        <f t="shared" si="2"/>
        <v>10481077000</v>
      </c>
      <c r="Y19" s="27">
        <f t="shared" si="2"/>
        <v>10436187000</v>
      </c>
      <c r="AA19" s="27">
        <f>SUM(AA6:AA9,AA12:AA18)</f>
        <v>1402251000</v>
      </c>
      <c r="AB19" s="27">
        <f>SUM(AB6:AB9,AB12:AB18)</f>
        <v>4866967000</v>
      </c>
      <c r="AC19" s="27">
        <f>SUM(AC6:AC9,AC12:AC18)</f>
        <v>6973792000</v>
      </c>
      <c r="AD19" s="27">
        <f>SUM(AD6:AD9,AD12:AD18)</f>
        <v>8155615000</v>
      </c>
      <c r="AE19" s="27">
        <f>SUM(AE6:AE9,AE12:AE18)</f>
        <v>9519619000</v>
      </c>
    </row>
    <row r="20" spans="1:31" ht="15" customHeight="1" x14ac:dyDescent="0.25">
      <c r="C20" s="15"/>
      <c r="D20" s="15"/>
      <c r="E20" s="15"/>
      <c r="F20" s="15"/>
      <c r="G20" s="15"/>
      <c r="H20" s="15"/>
      <c r="I20" s="15"/>
      <c r="J20" s="15"/>
      <c r="K20" s="15"/>
      <c r="L20" s="15"/>
      <c r="M20" s="15"/>
      <c r="N20" s="15"/>
      <c r="O20" s="15"/>
      <c r="P20" s="15"/>
      <c r="Q20" s="15"/>
      <c r="R20" s="15"/>
      <c r="S20" s="15"/>
      <c r="T20" s="15"/>
      <c r="U20" s="15"/>
      <c r="V20" s="15"/>
      <c r="W20" s="15"/>
      <c r="X20" s="15"/>
      <c r="Y20" s="15"/>
      <c r="AA20" s="15"/>
      <c r="AB20" s="15"/>
      <c r="AC20" s="15"/>
      <c r="AD20" s="15"/>
      <c r="AE20" s="15"/>
    </row>
    <row r="21" spans="1:31" ht="15" customHeight="1" x14ac:dyDescent="0.25">
      <c r="A21" s="3" t="s">
        <v>100</v>
      </c>
      <c r="Y21" s="26"/>
    </row>
    <row r="22" spans="1:31" ht="15" customHeight="1" x14ac:dyDescent="0.25">
      <c r="A22" s="4" t="s">
        <v>101</v>
      </c>
      <c r="C22" s="9">
        <v>8667000</v>
      </c>
      <c r="D22" s="9">
        <v>12837000</v>
      </c>
      <c r="E22" s="9">
        <v>12410000</v>
      </c>
      <c r="F22" s="9">
        <v>18361000</v>
      </c>
      <c r="G22" s="9">
        <v>24471000</v>
      </c>
      <c r="H22" s="9">
        <v>26224000</v>
      </c>
      <c r="I22" s="9">
        <v>29005000</v>
      </c>
      <c r="J22" s="9">
        <v>57758000</v>
      </c>
      <c r="K22" s="9">
        <v>425854000</v>
      </c>
      <c r="L22" s="9">
        <v>45589000</v>
      </c>
      <c r="M22" s="9">
        <v>48985000</v>
      </c>
      <c r="N22" s="9">
        <v>33072000</v>
      </c>
      <c r="O22" s="9">
        <v>34534000</v>
      </c>
      <c r="P22" s="9">
        <v>28974000</v>
      </c>
      <c r="Q22" s="9">
        <v>30022000</v>
      </c>
      <c r="R22" s="9">
        <v>28602000</v>
      </c>
      <c r="S22" s="9">
        <v>27345000</v>
      </c>
      <c r="T22" s="9">
        <v>59805000</v>
      </c>
      <c r="U22" s="9">
        <v>35224000</v>
      </c>
      <c r="V22" s="9">
        <v>41019000</v>
      </c>
      <c r="W22" s="9">
        <v>57561000</v>
      </c>
      <c r="X22" s="9">
        <v>50626000</v>
      </c>
      <c r="Y22" s="9">
        <v>41057000</v>
      </c>
      <c r="AA22" s="9">
        <v>18361000</v>
      </c>
      <c r="AB22" s="9">
        <v>57758000</v>
      </c>
      <c r="AC22" s="9">
        <v>33072000</v>
      </c>
      <c r="AD22" s="9">
        <v>28602000</v>
      </c>
      <c r="AE22" s="9">
        <v>41019000</v>
      </c>
    </row>
    <row r="23" spans="1:31" ht="15" customHeight="1" x14ac:dyDescent="0.25">
      <c r="A23" s="4" t="s">
        <v>102</v>
      </c>
      <c r="C23" s="13">
        <v>19859000</v>
      </c>
      <c r="D23" s="13">
        <v>23589000</v>
      </c>
      <c r="E23" s="13">
        <v>22960000</v>
      </c>
      <c r="F23" s="13">
        <v>24998000</v>
      </c>
      <c r="G23" s="13">
        <v>21205000</v>
      </c>
      <c r="H23" s="13">
        <v>33043000</v>
      </c>
      <c r="I23" s="13">
        <v>36523000</v>
      </c>
      <c r="J23" s="13">
        <v>50079000</v>
      </c>
      <c r="K23" s="13">
        <v>38462000</v>
      </c>
      <c r="L23" s="13">
        <v>71515000</v>
      </c>
      <c r="M23" s="13">
        <v>35962000</v>
      </c>
      <c r="N23" s="13">
        <v>71383000</v>
      </c>
      <c r="O23" s="13">
        <v>90811000</v>
      </c>
      <c r="P23" s="13">
        <v>127378000</v>
      </c>
      <c r="Q23" s="13">
        <v>44187000</v>
      </c>
      <c r="R23" s="13">
        <v>53852000</v>
      </c>
      <c r="S23" s="13">
        <v>109498000</v>
      </c>
      <c r="T23" s="13">
        <v>134567000</v>
      </c>
      <c r="U23" s="13">
        <v>129730000</v>
      </c>
      <c r="V23" s="13">
        <v>159643000</v>
      </c>
      <c r="W23" s="13">
        <v>152035000</v>
      </c>
      <c r="X23" s="13">
        <v>157245000</v>
      </c>
      <c r="Y23" s="13">
        <v>176996000</v>
      </c>
      <c r="AA23" s="13">
        <v>24998000</v>
      </c>
      <c r="AB23" s="13">
        <v>50079000</v>
      </c>
      <c r="AC23" s="13">
        <v>71383000</v>
      </c>
      <c r="AD23" s="13">
        <v>53852000</v>
      </c>
      <c r="AE23" s="13">
        <v>159643000</v>
      </c>
    </row>
    <row r="24" spans="1:31" ht="15" customHeight="1" x14ac:dyDescent="0.25">
      <c r="A24" s="4" t="s">
        <v>103</v>
      </c>
      <c r="C24" s="13">
        <v>2392000</v>
      </c>
      <c r="D24" s="13">
        <v>2688000</v>
      </c>
      <c r="E24" s="13">
        <v>2224000</v>
      </c>
      <c r="F24" s="13">
        <v>1860000</v>
      </c>
      <c r="G24" s="13">
        <v>2132000</v>
      </c>
      <c r="H24" s="13">
        <v>3133000</v>
      </c>
      <c r="I24" s="13">
        <v>3891000</v>
      </c>
      <c r="J24" s="13">
        <v>2751000</v>
      </c>
      <c r="K24" s="13">
        <v>3304000</v>
      </c>
      <c r="L24" s="13">
        <v>2621000</v>
      </c>
      <c r="M24" s="13">
        <v>2992000</v>
      </c>
      <c r="N24" s="13">
        <v>6659000</v>
      </c>
      <c r="O24" s="13">
        <v>5292000</v>
      </c>
      <c r="P24" s="13">
        <v>11971000</v>
      </c>
      <c r="Q24" s="13">
        <v>13826000</v>
      </c>
      <c r="R24" s="13">
        <v>13498000</v>
      </c>
      <c r="S24" s="13">
        <v>19589000</v>
      </c>
      <c r="T24" s="13">
        <v>22181000</v>
      </c>
      <c r="U24" s="13">
        <v>22816000</v>
      </c>
      <c r="V24" s="13">
        <v>24327000</v>
      </c>
      <c r="W24" s="13">
        <v>24484000</v>
      </c>
      <c r="X24" s="13">
        <v>25357000</v>
      </c>
      <c r="Y24" s="13">
        <v>23944000</v>
      </c>
      <c r="AA24" s="13">
        <v>1860000</v>
      </c>
      <c r="AB24" s="13">
        <v>2751000</v>
      </c>
      <c r="AC24" s="13">
        <v>6659000</v>
      </c>
      <c r="AD24" s="13">
        <v>13498000</v>
      </c>
      <c r="AE24" s="13">
        <v>24327000</v>
      </c>
    </row>
    <row r="25" spans="1:31" ht="15" customHeight="1" x14ac:dyDescent="0.25">
      <c r="A25" s="4" t="s">
        <v>104</v>
      </c>
      <c r="C25" s="13">
        <v>14716000</v>
      </c>
      <c r="D25" s="13">
        <v>21479000</v>
      </c>
      <c r="E25" s="13">
        <v>21929000</v>
      </c>
      <c r="F25" s="13">
        <v>27810000</v>
      </c>
      <c r="G25" s="13">
        <v>90562000</v>
      </c>
      <c r="H25" s="13">
        <v>117132000</v>
      </c>
      <c r="I25" s="13">
        <v>291428000</v>
      </c>
      <c r="J25" s="13">
        <v>323577000</v>
      </c>
      <c r="K25" s="13">
        <v>450662000</v>
      </c>
      <c r="L25" s="13">
        <v>436533000</v>
      </c>
      <c r="M25" s="13">
        <v>313307000</v>
      </c>
      <c r="N25" s="13">
        <v>237598000</v>
      </c>
      <c r="O25" s="13">
        <v>249812000</v>
      </c>
      <c r="P25" s="13">
        <v>220619000</v>
      </c>
      <c r="Q25" s="13">
        <v>192360000</v>
      </c>
      <c r="R25" s="13">
        <v>180883000</v>
      </c>
      <c r="S25" s="13">
        <v>160328000</v>
      </c>
      <c r="T25" s="13">
        <v>150272000</v>
      </c>
      <c r="U25" s="13">
        <v>150162000</v>
      </c>
      <c r="V25" s="13">
        <v>147429000</v>
      </c>
      <c r="W25" s="13">
        <v>137464000</v>
      </c>
      <c r="X25" s="13">
        <v>155568000</v>
      </c>
      <c r="Y25" s="13">
        <v>173629000</v>
      </c>
      <c r="AA25" s="13">
        <v>27810000</v>
      </c>
      <c r="AB25" s="13">
        <v>323577000</v>
      </c>
      <c r="AC25" s="13">
        <v>237598000</v>
      </c>
      <c r="AD25" s="13">
        <v>180883000</v>
      </c>
      <c r="AE25" s="13">
        <v>147429000</v>
      </c>
    </row>
    <row r="26" spans="1:31" ht="15" customHeight="1" x14ac:dyDescent="0.25">
      <c r="A26" s="4" t="s">
        <v>105</v>
      </c>
      <c r="C26" s="13">
        <v>0</v>
      </c>
      <c r="D26" s="13">
        <v>0</v>
      </c>
      <c r="E26" s="13">
        <v>0</v>
      </c>
      <c r="F26" s="13">
        <v>74222000</v>
      </c>
      <c r="G26" s="13">
        <v>0</v>
      </c>
      <c r="H26" s="13">
        <v>0</v>
      </c>
      <c r="I26" s="13">
        <v>0</v>
      </c>
      <c r="J26" s="13">
        <v>0</v>
      </c>
      <c r="K26" s="13">
        <v>0</v>
      </c>
      <c r="L26" s="13">
        <v>1704607000</v>
      </c>
      <c r="M26" s="13">
        <v>1705624000</v>
      </c>
      <c r="N26" s="13">
        <v>1706668000</v>
      </c>
      <c r="O26" s="13">
        <v>1707724000</v>
      </c>
      <c r="P26" s="13">
        <v>1708779000</v>
      </c>
      <c r="Q26" s="13">
        <v>1413345000</v>
      </c>
      <c r="R26" s="13">
        <v>1414208000</v>
      </c>
      <c r="S26" s="13">
        <v>1415080000</v>
      </c>
      <c r="T26" s="13">
        <v>1415952000</v>
      </c>
      <c r="U26" s="13">
        <v>1385891000</v>
      </c>
      <c r="V26" s="13">
        <v>1341430000</v>
      </c>
      <c r="W26" s="13">
        <v>1202519000</v>
      </c>
      <c r="X26" s="13">
        <v>1151048000</v>
      </c>
      <c r="Y26" s="13">
        <v>1152019000</v>
      </c>
      <c r="AA26" s="13">
        <v>74222000</v>
      </c>
      <c r="AB26" s="13">
        <v>0</v>
      </c>
      <c r="AC26" s="13">
        <v>1706668000</v>
      </c>
      <c r="AD26" s="13">
        <v>1414208000</v>
      </c>
      <c r="AE26" s="13">
        <v>1341430000</v>
      </c>
    </row>
    <row r="27" spans="1:31" ht="15" customHeight="1" x14ac:dyDescent="0.25">
      <c r="A27" s="4" t="s">
        <v>106</v>
      </c>
      <c r="C27" s="13">
        <v>0</v>
      </c>
      <c r="D27" s="13">
        <v>0</v>
      </c>
      <c r="E27" s="13">
        <v>0</v>
      </c>
      <c r="F27" s="13">
        <v>0</v>
      </c>
      <c r="G27" s="13">
        <v>498921000</v>
      </c>
      <c r="H27" s="13">
        <v>818446000</v>
      </c>
      <c r="I27" s="13">
        <v>1241126000</v>
      </c>
      <c r="J27" s="13">
        <v>1176673000</v>
      </c>
      <c r="K27" s="13">
        <v>1621638000</v>
      </c>
      <c r="L27" s="13">
        <v>1577264000</v>
      </c>
      <c r="M27" s="13">
        <v>1447568000</v>
      </c>
      <c r="N27" s="13">
        <v>1627580000</v>
      </c>
      <c r="O27" s="13">
        <v>1720812000</v>
      </c>
      <c r="P27" s="13">
        <v>1314212000</v>
      </c>
      <c r="Q27" s="13">
        <v>1788853000</v>
      </c>
      <c r="R27" s="13">
        <v>2165577000</v>
      </c>
      <c r="S27" s="13">
        <v>2398758000</v>
      </c>
      <c r="T27" s="13">
        <v>2740656000</v>
      </c>
      <c r="U27" s="13">
        <v>3240871000</v>
      </c>
      <c r="V27" s="13">
        <v>3236873000</v>
      </c>
      <c r="W27" s="13">
        <v>3985484000</v>
      </c>
      <c r="X27" s="13">
        <v>3988887000</v>
      </c>
      <c r="Y27" s="13">
        <v>4084934000</v>
      </c>
      <c r="AA27" s="13">
        <v>0</v>
      </c>
      <c r="AB27" s="13">
        <v>1176673000</v>
      </c>
      <c r="AC27" s="13">
        <v>1627580000</v>
      </c>
      <c r="AD27" s="13">
        <v>2165577000</v>
      </c>
      <c r="AE27" s="13">
        <v>3236873000</v>
      </c>
    </row>
    <row r="28" spans="1:31" ht="15" customHeight="1" x14ac:dyDescent="0.25">
      <c r="A28" s="4" t="s">
        <v>107</v>
      </c>
      <c r="C28" s="10">
        <v>617142000</v>
      </c>
      <c r="D28" s="10">
        <v>799178000</v>
      </c>
      <c r="E28" s="10">
        <v>769099000</v>
      </c>
      <c r="F28" s="10">
        <v>817926000</v>
      </c>
      <c r="G28" s="10">
        <v>698892000</v>
      </c>
      <c r="H28" s="10">
        <v>804960000</v>
      </c>
      <c r="I28" s="10">
        <v>760395000</v>
      </c>
      <c r="J28" s="10">
        <v>680602000</v>
      </c>
      <c r="K28" s="10">
        <v>484821000</v>
      </c>
      <c r="L28" s="10">
        <v>645998000</v>
      </c>
      <c r="M28" s="10">
        <v>901233000</v>
      </c>
      <c r="N28" s="10">
        <v>672577000</v>
      </c>
      <c r="O28" s="10">
        <v>792637000</v>
      </c>
      <c r="P28" s="10">
        <v>1882670000</v>
      </c>
      <c r="Q28" s="10">
        <v>1514120000</v>
      </c>
      <c r="R28" s="10">
        <v>1764812000</v>
      </c>
      <c r="S28" s="10">
        <v>1709751000</v>
      </c>
      <c r="T28" s="10">
        <v>1906672000</v>
      </c>
      <c r="U28" s="10">
        <v>1613272000</v>
      </c>
      <c r="V28" s="10">
        <v>1836909000</v>
      </c>
      <c r="W28" s="10">
        <v>1744040000</v>
      </c>
      <c r="X28" s="10">
        <v>2166806000</v>
      </c>
      <c r="Y28" s="10">
        <v>1908693000</v>
      </c>
      <c r="AA28" s="10">
        <v>817926000</v>
      </c>
      <c r="AB28" s="10">
        <v>680602000</v>
      </c>
      <c r="AC28" s="10">
        <v>672577000</v>
      </c>
      <c r="AD28" s="10">
        <v>1764812000</v>
      </c>
      <c r="AE28" s="10">
        <v>1836909000</v>
      </c>
    </row>
    <row r="29" spans="1:31" ht="15" customHeight="1" x14ac:dyDescent="0.25">
      <c r="A29" s="3" t="s">
        <v>108</v>
      </c>
      <c r="C29" s="27">
        <f t="shared" ref="C29:K29" si="3">SUM(C22:C28)</f>
        <v>662776000</v>
      </c>
      <c r="D29" s="27">
        <f t="shared" si="3"/>
        <v>859771000</v>
      </c>
      <c r="E29" s="27">
        <f t="shared" si="3"/>
        <v>828622000</v>
      </c>
      <c r="F29" s="27">
        <f t="shared" si="3"/>
        <v>965177000</v>
      </c>
      <c r="G29" s="27">
        <f t="shared" si="3"/>
        <v>1336183000</v>
      </c>
      <c r="H29" s="27">
        <f t="shared" si="3"/>
        <v>1802938000</v>
      </c>
      <c r="I29" s="27">
        <f t="shared" si="3"/>
        <v>2362368000</v>
      </c>
      <c r="J29" s="27">
        <f t="shared" si="3"/>
        <v>2291440000</v>
      </c>
      <c r="K29" s="27">
        <f t="shared" si="3"/>
        <v>3024741000</v>
      </c>
      <c r="L29" s="27">
        <v>4484127000</v>
      </c>
      <c r="M29" s="27">
        <f t="shared" ref="M29:Y29" si="4">SUM(M22:M28)</f>
        <v>4455671000</v>
      </c>
      <c r="N29" s="27">
        <f t="shared" si="4"/>
        <v>4355537000</v>
      </c>
      <c r="O29" s="27">
        <f t="shared" si="4"/>
        <v>4601622000</v>
      </c>
      <c r="P29" s="27">
        <f t="shared" si="4"/>
        <v>5294603000</v>
      </c>
      <c r="Q29" s="27">
        <f t="shared" si="4"/>
        <v>4996713000</v>
      </c>
      <c r="R29" s="27">
        <f t="shared" si="4"/>
        <v>5621432000</v>
      </c>
      <c r="S29" s="27">
        <f t="shared" si="4"/>
        <v>5840349000</v>
      </c>
      <c r="T29" s="27">
        <f t="shared" si="4"/>
        <v>6430105000</v>
      </c>
      <c r="U29" s="27">
        <f t="shared" si="4"/>
        <v>6577966000</v>
      </c>
      <c r="V29" s="27">
        <f t="shared" si="4"/>
        <v>6787630000</v>
      </c>
      <c r="W29" s="27">
        <f t="shared" si="4"/>
        <v>7303587000</v>
      </c>
      <c r="X29" s="27">
        <f t="shared" si="4"/>
        <v>7695537000</v>
      </c>
      <c r="Y29" s="27">
        <f t="shared" si="4"/>
        <v>7561272000</v>
      </c>
      <c r="AA29" s="27">
        <f>SUM(AA22:AA28)</f>
        <v>965177000</v>
      </c>
      <c r="AB29" s="27">
        <f>SUM(AB22:AB28)</f>
        <v>2291440000</v>
      </c>
      <c r="AC29" s="27">
        <f>SUM(AC22:AC28)</f>
        <v>4355537000</v>
      </c>
      <c r="AD29" s="27">
        <f>SUM(AD22:AD28)</f>
        <v>5621432000</v>
      </c>
      <c r="AE29" s="27">
        <f>SUM(AE22:AE28)</f>
        <v>6787630000</v>
      </c>
    </row>
    <row r="30" spans="1:31" ht="15" customHeight="1" x14ac:dyDescent="0.25">
      <c r="C30" s="15"/>
      <c r="D30" s="15"/>
      <c r="E30" s="15"/>
      <c r="F30" s="15"/>
      <c r="G30" s="15"/>
      <c r="H30" s="15"/>
      <c r="I30" s="15"/>
      <c r="J30" s="15"/>
      <c r="K30" s="15"/>
      <c r="L30" s="15"/>
      <c r="M30" s="15"/>
      <c r="N30" s="15"/>
      <c r="O30" s="15"/>
      <c r="P30" s="15"/>
      <c r="Q30" s="15"/>
      <c r="R30" s="15"/>
      <c r="S30" s="15"/>
      <c r="T30" s="15"/>
      <c r="U30" s="15"/>
      <c r="V30" s="15"/>
      <c r="W30" s="15"/>
      <c r="X30" s="15"/>
      <c r="Y30" s="15"/>
      <c r="AA30" s="15"/>
      <c r="AB30" s="15"/>
      <c r="AC30" s="15"/>
      <c r="AD30" s="15"/>
      <c r="AE30" s="15"/>
    </row>
    <row r="31" spans="1:31" ht="15" customHeight="1" x14ac:dyDescent="0.25">
      <c r="A31" s="4" t="s">
        <v>109</v>
      </c>
      <c r="Y31" s="20"/>
    </row>
    <row r="32" spans="1:31" ht="15" customHeight="1" x14ac:dyDescent="0.25">
      <c r="A32" s="8" t="s">
        <v>110</v>
      </c>
      <c r="C32" s="9">
        <v>813555000</v>
      </c>
      <c r="D32" s="9">
        <v>804170000</v>
      </c>
      <c r="E32" s="9">
        <v>804170000</v>
      </c>
      <c r="F32" s="9">
        <v>804170000</v>
      </c>
      <c r="G32" s="9">
        <v>1327163000</v>
      </c>
      <c r="H32" s="9">
        <v>1327271000</v>
      </c>
      <c r="I32" s="9">
        <v>0</v>
      </c>
      <c r="J32" s="9">
        <v>0</v>
      </c>
      <c r="K32" s="9">
        <v>0</v>
      </c>
      <c r="L32" s="9">
        <v>0</v>
      </c>
      <c r="M32" s="9">
        <v>0</v>
      </c>
      <c r="N32" s="9">
        <v>0</v>
      </c>
      <c r="O32" s="9">
        <v>0</v>
      </c>
      <c r="P32" s="9">
        <v>0</v>
      </c>
      <c r="Q32" s="9">
        <v>0</v>
      </c>
      <c r="R32" s="9">
        <v>0</v>
      </c>
      <c r="S32" s="9">
        <v>0</v>
      </c>
      <c r="T32" s="9">
        <v>0</v>
      </c>
      <c r="U32" s="9">
        <v>0</v>
      </c>
      <c r="V32" s="9">
        <v>0</v>
      </c>
      <c r="W32" s="9">
        <v>0</v>
      </c>
      <c r="X32" s="9">
        <v>0</v>
      </c>
      <c r="Y32" s="9">
        <v>0</v>
      </c>
      <c r="AA32" s="9">
        <v>804170000</v>
      </c>
      <c r="AB32" s="9">
        <v>0</v>
      </c>
      <c r="AC32" s="9">
        <v>0</v>
      </c>
      <c r="AD32" s="9">
        <v>0</v>
      </c>
      <c r="AE32" s="9">
        <v>0</v>
      </c>
    </row>
    <row r="33" spans="1:31" ht="15" customHeight="1" x14ac:dyDescent="0.25">
      <c r="A33" s="8" t="s">
        <v>111</v>
      </c>
      <c r="C33" s="13">
        <v>0</v>
      </c>
      <c r="D33" s="13">
        <v>0</v>
      </c>
      <c r="E33" s="13">
        <v>0</v>
      </c>
      <c r="F33" s="13">
        <v>0</v>
      </c>
      <c r="G33" s="13">
        <v>0</v>
      </c>
      <c r="H33" s="13">
        <v>0</v>
      </c>
      <c r="I33" s="13">
        <v>2000</v>
      </c>
      <c r="J33" s="13">
        <v>2000</v>
      </c>
      <c r="K33" s="13">
        <v>2000</v>
      </c>
      <c r="L33" s="13">
        <v>2000</v>
      </c>
      <c r="M33" s="13">
        <v>2000</v>
      </c>
      <c r="N33" s="13">
        <v>2000</v>
      </c>
      <c r="O33" s="13">
        <v>2000</v>
      </c>
      <c r="P33" s="13">
        <v>2000</v>
      </c>
      <c r="Q33" s="13">
        <v>2000</v>
      </c>
      <c r="R33" s="13">
        <v>2000</v>
      </c>
      <c r="S33" s="13">
        <v>2000</v>
      </c>
      <c r="T33" s="13">
        <v>2000</v>
      </c>
      <c r="U33" s="13">
        <v>2000</v>
      </c>
      <c r="V33" s="13">
        <v>2000</v>
      </c>
      <c r="W33" s="13">
        <v>2000</v>
      </c>
      <c r="X33" s="13">
        <v>2000</v>
      </c>
      <c r="Y33" s="13">
        <v>2000</v>
      </c>
      <c r="AA33" s="13">
        <v>0</v>
      </c>
      <c r="AB33" s="13">
        <v>2000</v>
      </c>
      <c r="AC33" s="13">
        <v>2000</v>
      </c>
      <c r="AD33" s="13">
        <v>2000</v>
      </c>
      <c r="AE33" s="13">
        <v>2000</v>
      </c>
    </row>
    <row r="34" spans="1:31" ht="15" customHeight="1" x14ac:dyDescent="0.25">
      <c r="A34" s="8" t="s">
        <v>112</v>
      </c>
      <c r="C34" s="13">
        <v>0</v>
      </c>
      <c r="D34" s="13">
        <v>0</v>
      </c>
      <c r="E34" s="13">
        <v>0</v>
      </c>
      <c r="F34" s="13">
        <v>0</v>
      </c>
      <c r="G34" s="13">
        <v>0</v>
      </c>
      <c r="H34" s="13">
        <v>0</v>
      </c>
      <c r="I34" s="13">
        <v>1000</v>
      </c>
      <c r="J34" s="13">
        <v>1000</v>
      </c>
      <c r="K34" s="13">
        <v>1000</v>
      </c>
      <c r="L34" s="13">
        <v>1000</v>
      </c>
      <c r="M34" s="13">
        <v>1000</v>
      </c>
      <c r="N34" s="13">
        <v>1000</v>
      </c>
      <c r="O34" s="13">
        <v>1000</v>
      </c>
      <c r="P34" s="13">
        <v>1000</v>
      </c>
      <c r="Q34" s="13">
        <v>1000</v>
      </c>
      <c r="R34" s="13">
        <v>1000</v>
      </c>
      <c r="S34" s="13">
        <v>1000</v>
      </c>
      <c r="T34" s="13">
        <v>1000</v>
      </c>
      <c r="U34" s="13">
        <v>1000</v>
      </c>
      <c r="V34" s="13">
        <v>1000</v>
      </c>
      <c r="W34" s="13">
        <v>1000</v>
      </c>
      <c r="X34" s="13">
        <v>1000</v>
      </c>
      <c r="Y34" s="13">
        <v>1000</v>
      </c>
      <c r="AA34" s="13">
        <v>0</v>
      </c>
      <c r="AB34" s="13">
        <v>1000</v>
      </c>
      <c r="AC34" s="13">
        <v>1000</v>
      </c>
      <c r="AD34" s="13">
        <v>1000</v>
      </c>
      <c r="AE34" s="13">
        <v>1000</v>
      </c>
    </row>
    <row r="35" spans="1:31" ht="15" customHeight="1" x14ac:dyDescent="0.25">
      <c r="A35" s="4" t="s">
        <v>113</v>
      </c>
      <c r="C35" s="13">
        <v>64890000</v>
      </c>
      <c r="D35" s="13">
        <v>59195000</v>
      </c>
      <c r="E35" s="13">
        <v>67809000</v>
      </c>
      <c r="F35" s="13">
        <v>80373000</v>
      </c>
      <c r="G35" s="13">
        <v>114226000</v>
      </c>
      <c r="H35" s="13">
        <v>142477000</v>
      </c>
      <c r="I35" s="13">
        <v>3175713000</v>
      </c>
      <c r="J35" s="13">
        <v>3467236000</v>
      </c>
      <c r="K35" s="13">
        <v>3579763000</v>
      </c>
      <c r="L35" s="13">
        <v>3828778000</v>
      </c>
      <c r="M35" s="13">
        <v>3987881000</v>
      </c>
      <c r="N35" s="13">
        <v>4231303000</v>
      </c>
      <c r="O35" s="13">
        <v>4454829000</v>
      </c>
      <c r="P35" s="13">
        <v>4716385000</v>
      </c>
      <c r="Q35" s="13">
        <v>4918756000</v>
      </c>
      <c r="R35" s="13">
        <v>5140850000</v>
      </c>
      <c r="S35" s="13">
        <v>5355032000</v>
      </c>
      <c r="T35" s="13">
        <v>5571955000</v>
      </c>
      <c r="U35" s="13">
        <v>5704626000</v>
      </c>
      <c r="V35" s="13">
        <v>5862555000</v>
      </c>
      <c r="W35" s="13">
        <v>6053917000</v>
      </c>
      <c r="X35" s="13">
        <v>5961956000</v>
      </c>
      <c r="Y35" s="13">
        <v>6045479000</v>
      </c>
      <c r="AA35" s="13">
        <v>80373000</v>
      </c>
      <c r="AB35" s="13">
        <v>3467236000</v>
      </c>
      <c r="AC35" s="13">
        <v>4231303000</v>
      </c>
      <c r="AD35" s="13">
        <v>5140850000</v>
      </c>
      <c r="AE35" s="13">
        <v>5862555000</v>
      </c>
    </row>
    <row r="36" spans="1:31" ht="15" customHeight="1" x14ac:dyDescent="0.25">
      <c r="A36" s="4" t="s">
        <v>114</v>
      </c>
      <c r="C36" s="13">
        <v>-349898000</v>
      </c>
      <c r="D36" s="13">
        <v>-396361000</v>
      </c>
      <c r="E36" s="13">
        <v>-481981000</v>
      </c>
      <c r="F36" s="13">
        <v>-447167000</v>
      </c>
      <c r="G36" s="13">
        <v>-461093000</v>
      </c>
      <c r="H36" s="13">
        <v>-487703000</v>
      </c>
      <c r="I36" s="13">
        <v>-774765000</v>
      </c>
      <c r="J36" s="13">
        <v>-898485000</v>
      </c>
      <c r="K36" s="13">
        <v>-1205100000</v>
      </c>
      <c r="L36" s="13">
        <v>-1364835000</v>
      </c>
      <c r="M36" s="13">
        <v>-1419506000</v>
      </c>
      <c r="N36" s="13">
        <v>-1605902000</v>
      </c>
      <c r="O36" s="13">
        <v>-1857171000</v>
      </c>
      <c r="P36" s="13">
        <v>-2179608000</v>
      </c>
      <c r="Q36" s="13">
        <v>-2385285000</v>
      </c>
      <c r="R36" s="13">
        <v>-2591247000</v>
      </c>
      <c r="S36" s="13">
        <v>-2763030000</v>
      </c>
      <c r="T36" s="13">
        <v>-2929932000</v>
      </c>
      <c r="U36" s="13">
        <v>-3063868000</v>
      </c>
      <c r="V36" s="13">
        <v>-3109004000</v>
      </c>
      <c r="W36" s="13">
        <v>-3209226000</v>
      </c>
      <c r="X36" s="13">
        <v>-3128866000</v>
      </c>
      <c r="Y36" s="13">
        <v>-3126062000</v>
      </c>
      <c r="AA36" s="13">
        <v>-447167000</v>
      </c>
      <c r="AB36" s="13">
        <v>-898485000</v>
      </c>
      <c r="AC36" s="13">
        <v>-1605902000</v>
      </c>
      <c r="AD36" s="13">
        <v>-2591247000</v>
      </c>
      <c r="AE36" s="13">
        <v>-3109004000</v>
      </c>
    </row>
    <row r="37" spans="1:31" ht="15" customHeight="1" x14ac:dyDescent="0.25">
      <c r="A37" s="4" t="s">
        <v>115</v>
      </c>
      <c r="C37" s="10">
        <v>25000</v>
      </c>
      <c r="D37" s="10">
        <v>10000</v>
      </c>
      <c r="E37" s="10">
        <v>-864000</v>
      </c>
      <c r="F37" s="10">
        <v>-302000</v>
      </c>
      <c r="G37" s="10">
        <v>103000</v>
      </c>
      <c r="H37" s="10">
        <v>1917000</v>
      </c>
      <c r="I37" s="10">
        <v>4746000</v>
      </c>
      <c r="J37" s="10">
        <v>6773000</v>
      </c>
      <c r="K37" s="10">
        <v>2692000</v>
      </c>
      <c r="L37" s="10">
        <v>4376000</v>
      </c>
      <c r="M37" s="10">
        <v>7677000</v>
      </c>
      <c r="N37" s="10">
        <v>-7149000</v>
      </c>
      <c r="O37" s="10">
        <v>-34223000</v>
      </c>
      <c r="P37" s="10">
        <v>-26632000</v>
      </c>
      <c r="Q37" s="10">
        <v>-22338000</v>
      </c>
      <c r="R37" s="10">
        <v>-15423000</v>
      </c>
      <c r="S37" s="10">
        <v>-25205000</v>
      </c>
      <c r="T37" s="10">
        <v>-7142000</v>
      </c>
      <c r="U37" s="10">
        <v>-17301000</v>
      </c>
      <c r="V37" s="10">
        <v>-21565000</v>
      </c>
      <c r="W37" s="10">
        <v>-9122000</v>
      </c>
      <c r="X37" s="10">
        <v>-47553000</v>
      </c>
      <c r="Y37" s="10">
        <v>-44504000</v>
      </c>
      <c r="AA37" s="10">
        <v>-302000</v>
      </c>
      <c r="AB37" s="10">
        <v>6773000</v>
      </c>
      <c r="AC37" s="10">
        <v>-7149000</v>
      </c>
      <c r="AD37" s="10">
        <v>-15423000</v>
      </c>
      <c r="AE37" s="10">
        <v>-21565000</v>
      </c>
    </row>
    <row r="38" spans="1:31" ht="15" customHeight="1" x14ac:dyDescent="0.25">
      <c r="A38" s="3" t="s">
        <v>116</v>
      </c>
      <c r="C38" s="27">
        <f t="shared" ref="C38:Y38" si="5">SUM(C33:C37)</f>
        <v>-284983000</v>
      </c>
      <c r="D38" s="27">
        <f t="shared" si="5"/>
        <v>-337156000</v>
      </c>
      <c r="E38" s="27">
        <f t="shared" si="5"/>
        <v>-415036000</v>
      </c>
      <c r="F38" s="27">
        <f t="shared" si="5"/>
        <v>-367096000</v>
      </c>
      <c r="G38" s="27">
        <f t="shared" si="5"/>
        <v>-346764000</v>
      </c>
      <c r="H38" s="27">
        <f t="shared" si="5"/>
        <v>-343309000</v>
      </c>
      <c r="I38" s="27">
        <f t="shared" si="5"/>
        <v>2405697000</v>
      </c>
      <c r="J38" s="27">
        <f t="shared" si="5"/>
        <v>2575527000</v>
      </c>
      <c r="K38" s="27">
        <f t="shared" si="5"/>
        <v>2377358000</v>
      </c>
      <c r="L38" s="27">
        <f t="shared" si="5"/>
        <v>2468322000</v>
      </c>
      <c r="M38" s="27">
        <f t="shared" si="5"/>
        <v>2576055000</v>
      </c>
      <c r="N38" s="27">
        <f t="shared" si="5"/>
        <v>2618255000</v>
      </c>
      <c r="O38" s="27">
        <f t="shared" si="5"/>
        <v>2563438000</v>
      </c>
      <c r="P38" s="27">
        <f t="shared" si="5"/>
        <v>2510148000</v>
      </c>
      <c r="Q38" s="27">
        <f t="shared" si="5"/>
        <v>2511136000</v>
      </c>
      <c r="R38" s="27">
        <f t="shared" si="5"/>
        <v>2534183000</v>
      </c>
      <c r="S38" s="27">
        <f t="shared" si="5"/>
        <v>2566800000</v>
      </c>
      <c r="T38" s="27">
        <f t="shared" si="5"/>
        <v>2634884000</v>
      </c>
      <c r="U38" s="27">
        <f t="shared" si="5"/>
        <v>2623460000</v>
      </c>
      <c r="V38" s="27">
        <f t="shared" si="5"/>
        <v>2731989000</v>
      </c>
      <c r="W38" s="27">
        <f t="shared" si="5"/>
        <v>2835572000</v>
      </c>
      <c r="X38" s="27">
        <f t="shared" si="5"/>
        <v>2785540000</v>
      </c>
      <c r="Y38" s="27">
        <f t="shared" si="5"/>
        <v>2874916000</v>
      </c>
      <c r="AA38" s="27">
        <f>SUM(AA33:AA37)</f>
        <v>-367096000</v>
      </c>
      <c r="AB38" s="27">
        <f>SUM(AB33:AB37)</f>
        <v>2575527000</v>
      </c>
      <c r="AC38" s="27">
        <f>SUM(AC33:AC37)</f>
        <v>2618255000</v>
      </c>
      <c r="AD38" s="27">
        <f>SUM(AD33:AD37)</f>
        <v>2534183000</v>
      </c>
      <c r="AE38" s="27">
        <f>SUM(AE33:AE37)</f>
        <v>2731989000</v>
      </c>
    </row>
    <row r="39" spans="1:31" ht="13.25" customHeight="1" x14ac:dyDescent="0.25">
      <c r="A39" s="3" t="s">
        <v>117</v>
      </c>
      <c r="C39" s="17">
        <f t="shared" ref="C39:X39" si="6">C29+C32+C38</f>
        <v>1191348000</v>
      </c>
      <c r="D39" s="17">
        <f t="shared" si="6"/>
        <v>1326785000</v>
      </c>
      <c r="E39" s="17">
        <f t="shared" si="6"/>
        <v>1217756000</v>
      </c>
      <c r="F39" s="17">
        <f t="shared" si="6"/>
        <v>1402251000</v>
      </c>
      <c r="G39" s="17">
        <f t="shared" si="6"/>
        <v>2316582000</v>
      </c>
      <c r="H39" s="17">
        <f t="shared" si="6"/>
        <v>2786900000</v>
      </c>
      <c r="I39" s="17">
        <f t="shared" si="6"/>
        <v>4768065000</v>
      </c>
      <c r="J39" s="17">
        <f t="shared" si="6"/>
        <v>4866967000</v>
      </c>
      <c r="K39" s="17">
        <f t="shared" si="6"/>
        <v>5402099000</v>
      </c>
      <c r="L39" s="17">
        <f t="shared" si="6"/>
        <v>6952449000</v>
      </c>
      <c r="M39" s="17">
        <f t="shared" si="6"/>
        <v>7031726000</v>
      </c>
      <c r="N39" s="17">
        <f t="shared" si="6"/>
        <v>6973792000</v>
      </c>
      <c r="O39" s="17">
        <f t="shared" si="6"/>
        <v>7165060000</v>
      </c>
      <c r="P39" s="17">
        <f t="shared" si="6"/>
        <v>7804751000</v>
      </c>
      <c r="Q39" s="17">
        <f t="shared" si="6"/>
        <v>7507849000</v>
      </c>
      <c r="R39" s="17">
        <f t="shared" si="6"/>
        <v>8155615000</v>
      </c>
      <c r="S39" s="17">
        <f t="shared" si="6"/>
        <v>8407149000</v>
      </c>
      <c r="T39" s="17">
        <f t="shared" si="6"/>
        <v>9064989000</v>
      </c>
      <c r="U39" s="17">
        <f t="shared" si="6"/>
        <v>9201426000</v>
      </c>
      <c r="V39" s="17">
        <f t="shared" si="6"/>
        <v>9519619000</v>
      </c>
      <c r="W39" s="17">
        <f t="shared" si="6"/>
        <v>10139159000</v>
      </c>
      <c r="X39" s="17">
        <f t="shared" si="6"/>
        <v>10481077000</v>
      </c>
      <c r="Y39" s="17">
        <v>10436187000</v>
      </c>
      <c r="AA39" s="17">
        <f>AA29+AA32+AA38</f>
        <v>1402251000</v>
      </c>
      <c r="AB39" s="17">
        <f>AB29+AB32+AB38</f>
        <v>4866967000</v>
      </c>
      <c r="AC39" s="17">
        <f>AC29+AC32+AC38</f>
        <v>6973792000</v>
      </c>
      <c r="AD39" s="17">
        <f>AD29+AD32+AD38</f>
        <v>8155615000</v>
      </c>
      <c r="AE39" s="17">
        <f>AE29+AE32+AE38</f>
        <v>9519619000</v>
      </c>
    </row>
    <row r="40" spans="1:31" ht="15" customHeight="1" x14ac:dyDescent="0.25">
      <c r="C40" s="37"/>
      <c r="D40" s="37"/>
      <c r="E40" s="37"/>
      <c r="F40" s="37"/>
      <c r="G40" s="37"/>
      <c r="H40" s="37"/>
      <c r="I40" s="37"/>
      <c r="J40" s="37"/>
      <c r="K40" s="37"/>
      <c r="L40" s="37"/>
      <c r="M40" s="37"/>
      <c r="N40" s="37"/>
      <c r="O40" s="37"/>
      <c r="P40" s="37"/>
      <c r="Q40" s="37"/>
      <c r="R40" s="37"/>
      <c r="S40" s="37"/>
      <c r="T40" s="37"/>
      <c r="U40" s="37"/>
      <c r="V40" s="37"/>
      <c r="W40" s="37"/>
      <c r="X40" s="37"/>
      <c r="Y40" s="37"/>
      <c r="AA40" s="37"/>
      <c r="AB40" s="38"/>
      <c r="AC40" s="38"/>
      <c r="AD40" s="38"/>
      <c r="AE40" s="38"/>
    </row>
    <row r="41" spans="1:31" ht="15" customHeight="1" x14ac:dyDescent="0.25">
      <c r="A41" s="65" t="s">
        <v>78</v>
      </c>
      <c r="B41" s="61"/>
      <c r="C41" s="61"/>
      <c r="D41" s="61"/>
      <c r="E41" s="61"/>
      <c r="F41" s="61"/>
      <c r="G41" s="61"/>
      <c r="H41" s="61"/>
      <c r="I41" s="61"/>
      <c r="J41" s="61"/>
    </row>
    <row r="42" spans="1:31" ht="15" customHeight="1" x14ac:dyDescent="0.25">
      <c r="A42" s="63" t="s">
        <v>79</v>
      </c>
      <c r="B42" s="61"/>
      <c r="C42" s="61"/>
      <c r="D42" s="61"/>
      <c r="E42" s="61"/>
      <c r="F42" s="61"/>
      <c r="G42" s="61"/>
      <c r="H42" s="61"/>
      <c r="I42" s="61"/>
      <c r="J42" s="61"/>
    </row>
    <row r="43" spans="1:31" ht="15" customHeight="1" x14ac:dyDescent="0.25"/>
    <row r="44" spans="1:31" ht="15" customHeight="1" x14ac:dyDescent="0.25"/>
    <row r="45" spans="1:31" ht="15" customHeight="1" x14ac:dyDescent="0.25"/>
    <row r="46" spans="1:31" ht="15" customHeight="1" x14ac:dyDescent="0.25"/>
    <row r="47" spans="1:31" ht="15" customHeight="1" x14ac:dyDescent="0.25"/>
    <row r="48" spans="1:31" ht="15" customHeight="1" x14ac:dyDescent="0.25"/>
    <row r="49" ht="15" customHeight="1" x14ac:dyDescent="0.25"/>
    <row r="50" ht="15" customHeight="1" x14ac:dyDescent="0.25"/>
  </sheetData>
  <mergeCells count="3">
    <mergeCell ref="AA3:AE3"/>
    <mergeCell ref="A41:J41"/>
    <mergeCell ref="A42:J4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50"/>
  <sheetViews>
    <sheetView workbookViewId="0">
      <pane xSplit="1" topLeftCell="P1" activePane="topRight" state="frozen"/>
      <selection pane="topRight"/>
    </sheetView>
  </sheetViews>
  <sheetFormatPr defaultColWidth="12.81640625" defaultRowHeight="12.5" x14ac:dyDescent="0.25"/>
  <cols>
    <col min="1" max="1" width="67.453125" customWidth="1"/>
    <col min="2" max="2" width="2.81640625" hidden="1" customWidth="1"/>
    <col min="3" max="7" width="14.6328125" customWidth="1"/>
    <col min="8" max="8" width="14.81640625" customWidth="1"/>
    <col min="9" max="25" width="14.6328125" customWidth="1"/>
    <col min="26" max="26" width="1" customWidth="1"/>
    <col min="27" max="31" width="14.6328125" customWidth="1"/>
  </cols>
  <sheetData>
    <row r="1" spans="1:31" ht="13.25" customHeight="1" x14ac:dyDescent="0.25">
      <c r="A1" s="25" t="s">
        <v>5</v>
      </c>
    </row>
    <row r="2" spans="1:31" ht="13.25" customHeight="1" x14ac:dyDescent="0.25">
      <c r="A2" s="26" t="s">
        <v>118</v>
      </c>
    </row>
    <row r="3" spans="1:31" ht="13.25" customHeight="1" x14ac:dyDescent="0.25">
      <c r="A3" s="26" t="s">
        <v>119</v>
      </c>
      <c r="C3" s="64" t="s">
        <v>8</v>
      </c>
      <c r="D3" s="61"/>
      <c r="E3" s="61"/>
      <c r="F3" s="61"/>
      <c r="G3" s="61"/>
      <c r="H3" s="61"/>
      <c r="I3" s="61"/>
      <c r="J3" s="61"/>
      <c r="K3" s="61"/>
      <c r="L3" s="61"/>
      <c r="M3" s="61"/>
      <c r="N3" s="61"/>
      <c r="O3" s="61"/>
      <c r="P3" s="61"/>
      <c r="Q3" s="61"/>
      <c r="R3" s="61"/>
      <c r="S3" s="61"/>
      <c r="T3" s="61"/>
      <c r="U3" s="61"/>
      <c r="V3" s="61"/>
      <c r="W3" s="61"/>
      <c r="X3" s="61"/>
      <c r="AA3" s="64" t="s">
        <v>9</v>
      </c>
      <c r="AB3" s="61"/>
      <c r="AC3" s="61"/>
      <c r="AD3" s="61"/>
      <c r="AE3" s="61"/>
    </row>
    <row r="4" spans="1:31" ht="13.25" customHeight="1" x14ac:dyDescent="0.25">
      <c r="C4" s="5">
        <v>43738</v>
      </c>
      <c r="D4" s="5">
        <v>43830</v>
      </c>
      <c r="E4" s="5">
        <v>43920</v>
      </c>
      <c r="F4" s="5">
        <v>44012</v>
      </c>
      <c r="G4" s="5">
        <v>44104</v>
      </c>
      <c r="H4" s="5">
        <v>44196</v>
      </c>
      <c r="I4" s="5">
        <v>44286</v>
      </c>
      <c r="J4" s="5">
        <v>44377</v>
      </c>
      <c r="K4" s="5">
        <v>44469</v>
      </c>
      <c r="L4" s="5">
        <v>44561</v>
      </c>
      <c r="M4" s="5">
        <v>44651</v>
      </c>
      <c r="N4" s="5">
        <v>44742</v>
      </c>
      <c r="O4" s="5">
        <v>44834</v>
      </c>
      <c r="P4" s="5">
        <v>44926</v>
      </c>
      <c r="Q4" s="5">
        <v>45016</v>
      </c>
      <c r="R4" s="5">
        <v>45107</v>
      </c>
      <c r="S4" s="5">
        <v>45199</v>
      </c>
      <c r="T4" s="5">
        <v>45291</v>
      </c>
      <c r="U4" s="5">
        <v>45382</v>
      </c>
      <c r="V4" s="5">
        <v>45473</v>
      </c>
      <c r="W4" s="5">
        <v>45565</v>
      </c>
      <c r="X4" s="5">
        <v>45657</v>
      </c>
      <c r="Y4" s="5">
        <v>45747</v>
      </c>
      <c r="AA4" s="6">
        <v>44012</v>
      </c>
      <c r="AB4" s="6">
        <v>44377</v>
      </c>
      <c r="AC4" s="6">
        <v>44742</v>
      </c>
      <c r="AD4" s="6">
        <v>45107</v>
      </c>
      <c r="AE4" s="6">
        <v>45473</v>
      </c>
    </row>
    <row r="5" spans="1:31" ht="15" customHeight="1" x14ac:dyDescent="0.25">
      <c r="A5" s="3" t="s">
        <v>120</v>
      </c>
      <c r="C5" s="24"/>
      <c r="D5" s="24"/>
      <c r="E5" s="24"/>
      <c r="F5" s="24"/>
      <c r="G5" s="24"/>
      <c r="H5" s="24"/>
      <c r="I5" s="24"/>
      <c r="J5" s="24"/>
      <c r="K5" s="24"/>
      <c r="L5" s="24"/>
      <c r="M5" s="24"/>
      <c r="N5" s="24"/>
      <c r="O5" s="24"/>
      <c r="P5" s="24"/>
      <c r="Q5" s="24"/>
      <c r="R5" s="24"/>
      <c r="S5" s="24"/>
      <c r="T5" s="24"/>
      <c r="U5" s="24"/>
      <c r="V5" s="24"/>
      <c r="W5" s="24"/>
      <c r="X5" s="24"/>
      <c r="Y5" s="24"/>
      <c r="AA5" s="24"/>
      <c r="AB5" s="24"/>
      <c r="AC5" s="24"/>
      <c r="AD5" s="24"/>
      <c r="AE5" s="24"/>
    </row>
    <row r="6" spans="1:31" ht="15" customHeight="1" x14ac:dyDescent="0.25">
      <c r="A6" s="4" t="s">
        <v>121</v>
      </c>
      <c r="C6" s="39">
        <v>600000000</v>
      </c>
      <c r="D6" s="39">
        <v>800000000</v>
      </c>
      <c r="E6" s="39">
        <v>700000000</v>
      </c>
      <c r="F6" s="39">
        <v>600000000</v>
      </c>
      <c r="G6" s="39">
        <v>800000000</v>
      </c>
      <c r="H6" s="39">
        <v>1100000000</v>
      </c>
      <c r="I6" s="39">
        <v>1300000000</v>
      </c>
      <c r="J6" s="39">
        <v>1500000000</v>
      </c>
      <c r="K6" s="39">
        <v>1600000000</v>
      </c>
      <c r="L6" s="39">
        <v>2500000000</v>
      </c>
      <c r="M6" s="39">
        <v>2200000000</v>
      </c>
      <c r="N6" s="39">
        <v>2700000000</v>
      </c>
      <c r="O6" s="39">
        <v>2800000000</v>
      </c>
      <c r="P6" s="39">
        <v>3800000000</v>
      </c>
      <c r="Q6" s="39">
        <v>3200000000</v>
      </c>
      <c r="R6" s="39">
        <v>4000000000</v>
      </c>
      <c r="S6" s="39">
        <v>4200000000</v>
      </c>
      <c r="T6" s="39">
        <v>5500000000</v>
      </c>
      <c r="U6" s="39">
        <v>4600000000</v>
      </c>
      <c r="V6" s="39">
        <v>5400000000</v>
      </c>
      <c r="W6" s="39">
        <v>5700000000</v>
      </c>
      <c r="X6" s="39">
        <v>7300000000</v>
      </c>
      <c r="Y6" s="39">
        <v>6100000000</v>
      </c>
      <c r="AA6" s="39">
        <v>2700000000</v>
      </c>
      <c r="AB6" s="39">
        <v>4700000000</v>
      </c>
      <c r="AC6" s="39">
        <v>9000000000</v>
      </c>
      <c r="AD6" s="39">
        <v>13800000000</v>
      </c>
      <c r="AE6" s="39">
        <v>19600000000</v>
      </c>
    </row>
    <row r="7" spans="1:31" ht="15" customHeight="1" x14ac:dyDescent="0.25">
      <c r="A7" s="4" t="s">
        <v>122</v>
      </c>
      <c r="C7" s="39">
        <v>300000000</v>
      </c>
      <c r="D7" s="39">
        <v>500000000</v>
      </c>
      <c r="E7" s="39">
        <v>500000000</v>
      </c>
      <c r="F7" s="39">
        <v>700000000</v>
      </c>
      <c r="G7" s="39">
        <v>700000000</v>
      </c>
      <c r="H7" s="39">
        <v>1000000000</v>
      </c>
      <c r="I7" s="39">
        <v>1000000000</v>
      </c>
      <c r="J7" s="39">
        <v>900000000</v>
      </c>
      <c r="K7" s="39">
        <v>700000000</v>
      </c>
      <c r="L7" s="39">
        <v>1200000000</v>
      </c>
      <c r="M7" s="39">
        <v>1000000000</v>
      </c>
      <c r="N7" s="39">
        <v>1000000000</v>
      </c>
      <c r="O7" s="39">
        <v>800000000</v>
      </c>
      <c r="P7" s="39">
        <v>500000000</v>
      </c>
      <c r="Q7" s="39">
        <v>700000000</v>
      </c>
      <c r="R7" s="39">
        <v>600000000</v>
      </c>
      <c r="S7" s="39">
        <v>600000000</v>
      </c>
      <c r="T7" s="39">
        <v>800000000</v>
      </c>
      <c r="U7" s="39">
        <v>800000000</v>
      </c>
      <c r="V7" s="39">
        <v>800000000</v>
      </c>
      <c r="W7" s="39">
        <v>900000000</v>
      </c>
      <c r="X7" s="39">
        <v>1300000000</v>
      </c>
      <c r="Y7" s="39">
        <v>1100000000</v>
      </c>
      <c r="AA7" s="39">
        <v>2000000000</v>
      </c>
      <c r="AB7" s="39">
        <v>3600000000</v>
      </c>
      <c r="AC7" s="39">
        <v>3900000000</v>
      </c>
      <c r="AD7" s="39">
        <v>2700000000</v>
      </c>
      <c r="AE7" s="39">
        <v>3000000000</v>
      </c>
    </row>
    <row r="8" spans="1:31" ht="15" customHeight="1" x14ac:dyDescent="0.25">
      <c r="A8" s="4" t="s">
        <v>123</v>
      </c>
      <c r="K8" s="40">
        <v>400000000</v>
      </c>
      <c r="L8" s="40">
        <v>800000000</v>
      </c>
      <c r="M8" s="40">
        <v>700000000</v>
      </c>
      <c r="N8" s="40">
        <v>800000000</v>
      </c>
      <c r="O8" s="40">
        <v>800000000</v>
      </c>
      <c r="P8" s="40">
        <v>1300000000</v>
      </c>
      <c r="Q8" s="40">
        <v>800000000</v>
      </c>
      <c r="R8" s="40">
        <v>900000000</v>
      </c>
      <c r="S8" s="40">
        <v>900000000</v>
      </c>
      <c r="T8" s="40">
        <v>1200000000</v>
      </c>
      <c r="U8" s="40">
        <v>900000000</v>
      </c>
      <c r="V8" s="40">
        <v>1000000000</v>
      </c>
      <c r="W8" s="40">
        <v>1000000000</v>
      </c>
      <c r="X8" s="40">
        <v>1500000000</v>
      </c>
      <c r="Y8" s="40">
        <v>1200000000</v>
      </c>
      <c r="AA8" s="40">
        <v>0</v>
      </c>
      <c r="AB8" s="40">
        <v>0</v>
      </c>
      <c r="AC8" s="40">
        <v>2700000000</v>
      </c>
      <c r="AD8" s="40">
        <v>3800000000</v>
      </c>
      <c r="AE8" s="40">
        <v>4000000000</v>
      </c>
    </row>
    <row r="9" spans="1:31" ht="16.75" customHeight="1" x14ac:dyDescent="0.25">
      <c r="A9" s="3" t="s">
        <v>124</v>
      </c>
      <c r="C9" s="41">
        <v>900000000</v>
      </c>
      <c r="D9" s="41">
        <v>1300000000</v>
      </c>
      <c r="E9" s="41">
        <v>1200000000</v>
      </c>
      <c r="F9" s="41">
        <v>1200000000</v>
      </c>
      <c r="G9" s="41">
        <v>1500000000</v>
      </c>
      <c r="H9" s="41">
        <v>2100000000</v>
      </c>
      <c r="I9" s="41">
        <v>2300000000</v>
      </c>
      <c r="J9" s="41">
        <v>2500000000</v>
      </c>
      <c r="K9" s="41">
        <v>2700000000</v>
      </c>
      <c r="L9" s="41">
        <v>4500000000</v>
      </c>
      <c r="M9" s="41">
        <v>3900000000</v>
      </c>
      <c r="N9" s="41">
        <v>4400000000</v>
      </c>
      <c r="O9" s="41">
        <v>4400000000</v>
      </c>
      <c r="P9" s="41">
        <v>5700000000</v>
      </c>
      <c r="Q9" s="41">
        <v>4600000000</v>
      </c>
      <c r="R9" s="41">
        <v>5500000000</v>
      </c>
      <c r="S9" s="41">
        <v>5600000000</v>
      </c>
      <c r="T9" s="41">
        <v>7500000000</v>
      </c>
      <c r="U9" s="41">
        <v>6300000000</v>
      </c>
      <c r="V9" s="41">
        <v>7200000000</v>
      </c>
      <c r="W9" s="41">
        <v>7600000000</v>
      </c>
      <c r="X9" s="41">
        <v>10100000000</v>
      </c>
      <c r="Y9" s="41">
        <v>8600000000</v>
      </c>
      <c r="AA9" s="41">
        <v>4600000000</v>
      </c>
      <c r="AB9" s="41">
        <v>8300000000</v>
      </c>
      <c r="AC9" s="41">
        <v>15500000000</v>
      </c>
      <c r="AD9" s="41">
        <v>20200000000</v>
      </c>
      <c r="AE9" s="41">
        <v>26600000000</v>
      </c>
    </row>
    <row r="10" spans="1:31" ht="16.75" customHeight="1" x14ac:dyDescent="0.25">
      <c r="A10" s="4" t="s">
        <v>125</v>
      </c>
      <c r="C10" s="42">
        <v>0.69</v>
      </c>
      <c r="D10" s="42">
        <v>0.6</v>
      </c>
      <c r="E10" s="42">
        <v>0.57999999999999996</v>
      </c>
      <c r="F10" s="42">
        <v>0.46</v>
      </c>
      <c r="G10" s="42">
        <v>0.54</v>
      </c>
      <c r="H10" s="42">
        <v>0.54</v>
      </c>
      <c r="I10" s="42">
        <v>0.56999999999999995</v>
      </c>
      <c r="J10" s="42">
        <v>0.62</v>
      </c>
      <c r="K10" s="42">
        <v>0.56999999999999995</v>
      </c>
      <c r="L10" s="42">
        <v>0.56000000000000005</v>
      </c>
      <c r="M10" s="42">
        <v>0.56999999999999995</v>
      </c>
      <c r="N10" s="42">
        <v>0.61</v>
      </c>
      <c r="O10" s="42">
        <v>0.64</v>
      </c>
      <c r="P10" s="42">
        <v>0.67</v>
      </c>
      <c r="Q10" s="42">
        <v>0.69</v>
      </c>
      <c r="R10" s="42">
        <v>0.72</v>
      </c>
      <c r="S10" s="43">
        <v>0.74</v>
      </c>
      <c r="T10" s="43">
        <v>0.73</v>
      </c>
      <c r="U10" s="43">
        <v>0.72399999999999998</v>
      </c>
      <c r="V10" s="43">
        <v>0.75</v>
      </c>
      <c r="W10" s="43">
        <v>0.75</v>
      </c>
      <c r="X10" s="43">
        <v>0.72</v>
      </c>
      <c r="Y10" s="43">
        <v>0.72</v>
      </c>
      <c r="AA10" s="42">
        <v>0.56999999999999995</v>
      </c>
      <c r="AB10" s="42">
        <v>0.63</v>
      </c>
      <c r="AC10" s="42">
        <v>0.57999999999999996</v>
      </c>
      <c r="AD10" s="42">
        <v>0.68</v>
      </c>
      <c r="AE10" s="42">
        <v>0.74</v>
      </c>
    </row>
    <row r="11" spans="1:31" ht="15" customHeight="1" x14ac:dyDescent="0.25">
      <c r="A11" s="4" t="s">
        <v>122</v>
      </c>
      <c r="C11" s="44">
        <v>0.31</v>
      </c>
      <c r="D11" s="44">
        <v>0.4</v>
      </c>
      <c r="E11" s="44">
        <v>0.42</v>
      </c>
      <c r="F11" s="44">
        <v>0.54</v>
      </c>
      <c r="G11" s="44">
        <v>0.46</v>
      </c>
      <c r="H11" s="44">
        <v>0.46</v>
      </c>
      <c r="I11" s="44">
        <v>0.43</v>
      </c>
      <c r="J11" s="44">
        <v>0.38</v>
      </c>
      <c r="K11" s="44">
        <v>0.28000000000000003</v>
      </c>
      <c r="L11" s="44">
        <v>0.26</v>
      </c>
      <c r="M11" s="44">
        <v>0.24</v>
      </c>
      <c r="N11" s="44">
        <v>0.22</v>
      </c>
      <c r="O11" s="44">
        <v>0.19</v>
      </c>
      <c r="P11" s="44">
        <v>0.1</v>
      </c>
      <c r="Q11" s="44">
        <v>0.15</v>
      </c>
      <c r="R11" s="44">
        <v>0.11</v>
      </c>
      <c r="S11" s="45">
        <v>0.11</v>
      </c>
      <c r="T11" s="45">
        <v>0.11</v>
      </c>
      <c r="U11" s="45">
        <v>0.13200000000000001</v>
      </c>
      <c r="V11" s="45">
        <v>0.112</v>
      </c>
      <c r="W11" s="45">
        <v>0.11</v>
      </c>
      <c r="X11" s="45">
        <v>0.13</v>
      </c>
      <c r="Y11" s="45">
        <v>0.13</v>
      </c>
      <c r="AA11" s="44">
        <v>0.43</v>
      </c>
      <c r="AB11" s="44">
        <v>0.37</v>
      </c>
      <c r="AC11" s="44">
        <v>0.3</v>
      </c>
      <c r="AD11" s="44">
        <v>0.13</v>
      </c>
      <c r="AE11" s="44">
        <v>0.11</v>
      </c>
    </row>
    <row r="12" spans="1:31" ht="15" customHeight="1" x14ac:dyDescent="0.25">
      <c r="A12" s="4" t="s">
        <v>123</v>
      </c>
      <c r="C12" s="45">
        <v>0</v>
      </c>
      <c r="D12" s="45">
        <v>0</v>
      </c>
      <c r="E12" s="45">
        <v>0</v>
      </c>
      <c r="F12" s="45">
        <v>0</v>
      </c>
      <c r="G12" s="45">
        <v>0</v>
      </c>
      <c r="H12" s="45">
        <v>0</v>
      </c>
      <c r="I12" s="45">
        <v>0</v>
      </c>
      <c r="J12" s="45">
        <v>0</v>
      </c>
      <c r="K12" s="44">
        <v>0.15</v>
      </c>
      <c r="L12" s="44">
        <v>0.18</v>
      </c>
      <c r="M12" s="44">
        <v>0.18</v>
      </c>
      <c r="N12" s="44">
        <v>0.17</v>
      </c>
      <c r="O12" s="44">
        <v>0.18</v>
      </c>
      <c r="P12" s="44">
        <v>0.23</v>
      </c>
      <c r="Q12" s="44">
        <v>0.16</v>
      </c>
      <c r="R12" s="44">
        <v>0.17</v>
      </c>
      <c r="S12" s="45">
        <v>0.15</v>
      </c>
      <c r="T12" s="45">
        <v>0.16</v>
      </c>
      <c r="U12" s="45">
        <v>0.14399999999999999</v>
      </c>
      <c r="V12" s="45">
        <v>0.13800000000000001</v>
      </c>
      <c r="W12" s="45">
        <v>0.14000000000000001</v>
      </c>
      <c r="X12" s="45">
        <v>0.15</v>
      </c>
      <c r="Y12" s="45">
        <v>0.15</v>
      </c>
      <c r="AA12" s="45">
        <v>0</v>
      </c>
      <c r="AB12" s="45">
        <v>0</v>
      </c>
      <c r="AC12" s="44">
        <v>0.12</v>
      </c>
      <c r="AD12" s="44">
        <v>0.19</v>
      </c>
      <c r="AE12" s="44">
        <v>0.15</v>
      </c>
    </row>
    <row r="13" spans="1:31" ht="15" customHeight="1" x14ac:dyDescent="0.25"/>
    <row r="14" spans="1:31" ht="15" customHeight="1" x14ac:dyDescent="0.25">
      <c r="A14" s="3" t="s">
        <v>126</v>
      </c>
      <c r="C14" s="7"/>
      <c r="D14" s="7"/>
      <c r="E14" s="7"/>
      <c r="F14" s="7" t="s">
        <v>11</v>
      </c>
      <c r="G14" s="7"/>
      <c r="H14" s="7"/>
      <c r="I14" s="7"/>
      <c r="J14" s="7"/>
      <c r="K14" s="7"/>
      <c r="L14" s="7"/>
      <c r="M14" s="7"/>
      <c r="N14" s="7"/>
      <c r="O14" s="7"/>
      <c r="P14" s="7"/>
      <c r="Q14" s="7"/>
      <c r="R14" s="7"/>
      <c r="S14" s="7"/>
      <c r="T14" s="7"/>
      <c r="U14" s="7"/>
      <c r="V14" s="7"/>
      <c r="W14" s="7"/>
      <c r="X14" s="7"/>
      <c r="Y14" s="7"/>
      <c r="AA14" s="7"/>
      <c r="AB14" s="7"/>
      <c r="AC14" s="7"/>
      <c r="AD14" s="7"/>
      <c r="AE14" s="7"/>
    </row>
    <row r="15" spans="1:31" ht="15.75" customHeight="1" x14ac:dyDescent="0.25">
      <c r="A15" s="4" t="s">
        <v>127</v>
      </c>
      <c r="C15" s="51"/>
      <c r="D15" s="51"/>
      <c r="E15" s="51"/>
      <c r="F15" s="51"/>
      <c r="G15" s="51"/>
      <c r="H15" s="46">
        <v>2600000</v>
      </c>
      <c r="I15" s="46">
        <v>2800000</v>
      </c>
      <c r="J15" s="46">
        <v>3500000</v>
      </c>
      <c r="K15" s="46">
        <v>5100000</v>
      </c>
      <c r="L15" s="46">
        <v>9500000</v>
      </c>
      <c r="M15" s="46">
        <v>8000000</v>
      </c>
      <c r="N15" s="46">
        <v>9200000</v>
      </c>
      <c r="O15" s="46">
        <v>10300000</v>
      </c>
      <c r="P15" s="46">
        <v>15000000</v>
      </c>
      <c r="Q15" s="46">
        <v>11700000</v>
      </c>
      <c r="R15" s="46">
        <v>13500000</v>
      </c>
      <c r="S15" s="46">
        <v>14667900</v>
      </c>
      <c r="T15" s="46">
        <v>20174000</v>
      </c>
      <c r="U15" s="46">
        <v>16600000</v>
      </c>
      <c r="V15" s="46">
        <v>18900000</v>
      </c>
      <c r="W15" s="46">
        <v>20500000</v>
      </c>
      <c r="X15" s="46">
        <v>28900000</v>
      </c>
      <c r="Y15" s="46">
        <v>24000000</v>
      </c>
      <c r="AA15" s="51"/>
      <c r="AB15" s="51"/>
      <c r="AC15" s="46">
        <v>31800000</v>
      </c>
      <c r="AD15" s="46">
        <v>50500000</v>
      </c>
      <c r="AE15" s="46">
        <v>70400000</v>
      </c>
    </row>
    <row r="16" spans="1:31" ht="15" customHeight="1" x14ac:dyDescent="0.25">
      <c r="A16" s="4" t="s">
        <v>128</v>
      </c>
      <c r="C16" s="52"/>
      <c r="D16" s="52"/>
      <c r="E16" s="52"/>
      <c r="F16" s="52"/>
      <c r="G16" s="52"/>
      <c r="H16" s="47">
        <v>1200000</v>
      </c>
      <c r="I16" s="47">
        <v>1200000</v>
      </c>
      <c r="J16" s="47">
        <v>1500000</v>
      </c>
      <c r="K16" s="47">
        <v>1600000</v>
      </c>
      <c r="L16" s="47">
        <v>2700000</v>
      </c>
      <c r="M16" s="47">
        <v>2500000</v>
      </c>
      <c r="N16" s="47">
        <v>2800000</v>
      </c>
      <c r="O16" s="47">
        <v>3000000</v>
      </c>
      <c r="P16" s="47">
        <v>3500000</v>
      </c>
      <c r="Q16" s="47">
        <v>2700000</v>
      </c>
      <c r="R16" s="47">
        <v>3900000</v>
      </c>
      <c r="S16" s="47">
        <v>4106500</v>
      </c>
      <c r="T16" s="47">
        <v>5977800</v>
      </c>
      <c r="U16" s="47">
        <v>4900000</v>
      </c>
      <c r="V16" s="47">
        <v>5800000</v>
      </c>
      <c r="W16" s="47">
        <v>6700000</v>
      </c>
      <c r="X16" s="47">
        <v>9200000</v>
      </c>
      <c r="Y16" s="47">
        <v>7300000</v>
      </c>
      <c r="AA16" s="52"/>
      <c r="AB16" s="52"/>
      <c r="AC16" s="47">
        <v>9600000</v>
      </c>
      <c r="AD16" s="47">
        <v>13000000</v>
      </c>
      <c r="AE16" s="47">
        <v>20700000</v>
      </c>
    </row>
    <row r="17" spans="1:31" ht="15" customHeight="1" x14ac:dyDescent="0.25">
      <c r="A17" s="3" t="s">
        <v>124</v>
      </c>
      <c r="C17" s="48">
        <v>1451000</v>
      </c>
      <c r="D17" s="48">
        <v>2361000</v>
      </c>
      <c r="E17" s="48">
        <v>2013000</v>
      </c>
      <c r="F17" s="48">
        <v>1791000</v>
      </c>
      <c r="G17" s="48">
        <v>2233000</v>
      </c>
      <c r="H17" s="48">
        <v>3800000</v>
      </c>
      <c r="I17" s="48">
        <v>4000000</v>
      </c>
      <c r="J17" s="48">
        <v>5000000</v>
      </c>
      <c r="K17" s="48">
        <v>6700000</v>
      </c>
      <c r="L17" s="48">
        <v>12200000</v>
      </c>
      <c r="M17" s="48">
        <v>10500000</v>
      </c>
      <c r="N17" s="48">
        <v>12000000</v>
      </c>
      <c r="O17" s="48">
        <v>13300000</v>
      </c>
      <c r="P17" s="48">
        <v>18400000</v>
      </c>
      <c r="Q17" s="48">
        <v>14400000</v>
      </c>
      <c r="R17" s="48">
        <v>17400000</v>
      </c>
      <c r="S17" s="48">
        <v>18774000</v>
      </c>
      <c r="T17" s="48">
        <v>26151800</v>
      </c>
      <c r="U17" s="48">
        <v>21500000</v>
      </c>
      <c r="V17" s="48">
        <v>24700000</v>
      </c>
      <c r="W17" s="48">
        <v>27200000</v>
      </c>
      <c r="X17" s="48">
        <v>38100000</v>
      </c>
      <c r="Y17" s="48">
        <v>31300000</v>
      </c>
      <c r="AA17" s="48">
        <v>7600000</v>
      </c>
      <c r="AB17" s="48">
        <v>15100000</v>
      </c>
      <c r="AC17" s="48">
        <v>41400000</v>
      </c>
      <c r="AD17" s="48">
        <v>63500000</v>
      </c>
      <c r="AE17" s="48">
        <v>91100000</v>
      </c>
    </row>
    <row r="18" spans="1:31" ht="15" customHeight="1" x14ac:dyDescent="0.25">
      <c r="A18" s="4" t="s">
        <v>129</v>
      </c>
      <c r="C18" s="53"/>
      <c r="D18" s="53"/>
      <c r="E18" s="53"/>
      <c r="F18" s="53"/>
      <c r="G18" s="53"/>
      <c r="H18" s="42">
        <v>0.68</v>
      </c>
      <c r="I18" s="42">
        <v>0.7</v>
      </c>
      <c r="J18" s="42">
        <v>0.71</v>
      </c>
      <c r="K18" s="42">
        <v>0.76</v>
      </c>
      <c r="L18" s="42">
        <v>0.78</v>
      </c>
      <c r="M18" s="42">
        <v>0.77</v>
      </c>
      <c r="N18" s="42">
        <v>0.77</v>
      </c>
      <c r="O18" s="42">
        <v>0.78</v>
      </c>
      <c r="P18" s="42">
        <v>0.81</v>
      </c>
      <c r="Q18" s="42">
        <v>0.81</v>
      </c>
      <c r="R18" s="42">
        <v>0.77</v>
      </c>
      <c r="S18" s="42">
        <v>0.78</v>
      </c>
      <c r="T18" s="42">
        <v>0.77</v>
      </c>
      <c r="U18" s="42">
        <v>0.77</v>
      </c>
      <c r="V18" s="42">
        <v>0.77</v>
      </c>
      <c r="W18" s="42">
        <v>0.75</v>
      </c>
      <c r="X18" s="42">
        <v>0.76</v>
      </c>
      <c r="Y18" s="42">
        <v>0.77</v>
      </c>
      <c r="AA18" s="53"/>
      <c r="AB18" s="53"/>
      <c r="AC18" s="42">
        <v>0.77</v>
      </c>
      <c r="AD18" s="42">
        <v>0.8</v>
      </c>
      <c r="AE18" s="42">
        <v>0.77</v>
      </c>
    </row>
    <row r="19" spans="1:31" ht="15" customHeight="1" x14ac:dyDescent="0.25">
      <c r="A19" s="4" t="s">
        <v>130</v>
      </c>
      <c r="C19" s="54"/>
      <c r="D19" s="54"/>
      <c r="E19" s="54"/>
      <c r="F19" s="54"/>
      <c r="G19" s="54"/>
      <c r="H19" s="44">
        <v>0.32</v>
      </c>
      <c r="I19" s="44">
        <v>0.3</v>
      </c>
      <c r="J19" s="44">
        <v>0.28999999999999998</v>
      </c>
      <c r="K19" s="44">
        <v>0.24</v>
      </c>
      <c r="L19" s="44">
        <v>0.22</v>
      </c>
      <c r="M19" s="44">
        <v>0.23</v>
      </c>
      <c r="N19" s="44">
        <v>0.23</v>
      </c>
      <c r="O19" s="44">
        <v>0.22</v>
      </c>
      <c r="P19" s="44">
        <v>0.19</v>
      </c>
      <c r="Q19" s="44">
        <v>0.19</v>
      </c>
      <c r="R19" s="44">
        <v>0.23</v>
      </c>
      <c r="S19" s="44">
        <v>0.22</v>
      </c>
      <c r="T19" s="44">
        <v>0.23</v>
      </c>
      <c r="U19" s="44">
        <v>0.23</v>
      </c>
      <c r="V19" s="44">
        <v>0.23</v>
      </c>
      <c r="W19" s="44">
        <v>0.25</v>
      </c>
      <c r="X19" s="44">
        <v>0.24</v>
      </c>
      <c r="Y19" s="44">
        <v>0.23</v>
      </c>
      <c r="AA19" s="54"/>
      <c r="AB19" s="54"/>
      <c r="AC19" s="44">
        <v>0.23</v>
      </c>
      <c r="AD19" s="44">
        <v>0.2</v>
      </c>
      <c r="AE19" s="44">
        <v>0.23</v>
      </c>
    </row>
    <row r="20" spans="1:31" ht="15" customHeight="1" x14ac:dyDescent="0.25"/>
    <row r="21" spans="1:31" ht="15" customHeight="1" x14ac:dyDescent="0.25">
      <c r="AA21" s="64" t="s">
        <v>84</v>
      </c>
      <c r="AB21" s="61"/>
      <c r="AC21" s="61"/>
      <c r="AD21" s="61"/>
      <c r="AE21" s="61"/>
    </row>
    <row r="22" spans="1:31" ht="15" customHeight="1" x14ac:dyDescent="0.25">
      <c r="A22" s="3" t="s">
        <v>131</v>
      </c>
      <c r="AA22" s="6">
        <v>44012</v>
      </c>
      <c r="AB22" s="6">
        <v>44377</v>
      </c>
      <c r="AC22" s="6">
        <v>44742</v>
      </c>
      <c r="AD22" s="6">
        <v>45107</v>
      </c>
      <c r="AE22" s="6">
        <v>45473</v>
      </c>
    </row>
    <row r="23" spans="1:31" ht="15" customHeight="1" x14ac:dyDescent="0.25">
      <c r="A23" s="4" t="s">
        <v>132</v>
      </c>
      <c r="C23" s="46">
        <v>2400000</v>
      </c>
      <c r="D23" s="46">
        <v>3000000</v>
      </c>
      <c r="E23" s="46">
        <v>3300000</v>
      </c>
      <c r="F23" s="46">
        <v>3600000</v>
      </c>
      <c r="G23" s="46">
        <v>3900000</v>
      </c>
      <c r="H23" s="46">
        <v>4500000</v>
      </c>
      <c r="I23" s="46">
        <v>5400000</v>
      </c>
      <c r="J23" s="46">
        <v>7100000</v>
      </c>
      <c r="K23" s="46">
        <v>8700000</v>
      </c>
      <c r="L23" s="46">
        <v>11200000</v>
      </c>
      <c r="M23" s="46">
        <v>12700000</v>
      </c>
      <c r="N23" s="46">
        <v>14000000</v>
      </c>
      <c r="O23" s="46">
        <v>14700000</v>
      </c>
      <c r="P23" s="46">
        <v>15600000</v>
      </c>
      <c r="Q23" s="46">
        <v>16000000</v>
      </c>
      <c r="R23" s="46">
        <v>16500000</v>
      </c>
      <c r="S23" s="46">
        <v>16900000</v>
      </c>
      <c r="T23" s="46">
        <v>17600000</v>
      </c>
      <c r="U23" s="46">
        <v>18100000</v>
      </c>
      <c r="V23" s="46">
        <v>18700000</v>
      </c>
      <c r="W23" s="46">
        <v>19500000</v>
      </c>
      <c r="X23" s="46">
        <v>21000000</v>
      </c>
      <c r="Y23" s="46">
        <v>21900000</v>
      </c>
      <c r="AA23" s="49">
        <v>3600000</v>
      </c>
      <c r="AB23" s="49">
        <v>7100000</v>
      </c>
      <c r="AC23" s="49">
        <v>14000000</v>
      </c>
      <c r="AD23" s="49">
        <v>16500000</v>
      </c>
      <c r="AE23" s="49">
        <v>18700000</v>
      </c>
    </row>
    <row r="24" spans="1:31" ht="15" customHeight="1" x14ac:dyDescent="0.25"/>
    <row r="25" spans="1:31" ht="15" customHeight="1" x14ac:dyDescent="0.25">
      <c r="AA25" s="64" t="s">
        <v>9</v>
      </c>
      <c r="AB25" s="61"/>
      <c r="AC25" s="61"/>
      <c r="AD25" s="61"/>
      <c r="AE25" s="61"/>
    </row>
    <row r="26" spans="1:31" ht="15" customHeight="1" x14ac:dyDescent="0.25">
      <c r="A26" s="3" t="s">
        <v>133</v>
      </c>
      <c r="AA26" s="6">
        <v>44012</v>
      </c>
      <c r="AB26" s="6">
        <v>44377</v>
      </c>
      <c r="AC26" s="6">
        <v>44742</v>
      </c>
      <c r="AD26" s="6">
        <v>45107</v>
      </c>
      <c r="AE26" s="6">
        <v>45473</v>
      </c>
    </row>
    <row r="27" spans="1:31" ht="15" customHeight="1" x14ac:dyDescent="0.25">
      <c r="A27" s="4" t="s">
        <v>134</v>
      </c>
      <c r="C27" s="51"/>
      <c r="D27" s="46">
        <v>1500000</v>
      </c>
      <c r="E27" s="46">
        <v>1300000</v>
      </c>
      <c r="F27" s="46">
        <v>1200000</v>
      </c>
      <c r="G27" s="46">
        <v>1600000</v>
      </c>
      <c r="H27" s="46">
        <v>2700000</v>
      </c>
      <c r="I27" s="46">
        <v>2900000</v>
      </c>
      <c r="J27" s="46">
        <v>3700000</v>
      </c>
      <c r="K27" s="46">
        <v>4900000</v>
      </c>
      <c r="L27" s="46">
        <v>9200000</v>
      </c>
      <c r="M27" s="46">
        <v>8500000</v>
      </c>
      <c r="N27" s="46">
        <v>10100000</v>
      </c>
      <c r="O27" s="46">
        <v>11300000</v>
      </c>
      <c r="P27" s="46">
        <v>15900000</v>
      </c>
      <c r="Q27" s="46">
        <v>12700000</v>
      </c>
      <c r="R27" s="46">
        <v>15700000</v>
      </c>
      <c r="S27" s="46">
        <v>17113000</v>
      </c>
      <c r="T27" s="46">
        <v>23966400</v>
      </c>
      <c r="U27" s="46">
        <v>20000000</v>
      </c>
      <c r="V27" s="46">
        <v>23100000</v>
      </c>
      <c r="W27" s="46">
        <v>25500000</v>
      </c>
      <c r="X27" s="46">
        <v>35600000</v>
      </c>
      <c r="Y27" s="46">
        <v>29600000</v>
      </c>
      <c r="AA27" s="55"/>
      <c r="AB27" s="49">
        <v>10900000</v>
      </c>
      <c r="AC27" s="49">
        <v>32600000</v>
      </c>
      <c r="AD27" s="49">
        <v>55600000</v>
      </c>
      <c r="AE27" s="49">
        <v>84100000</v>
      </c>
    </row>
    <row r="28" spans="1:31" ht="15" customHeight="1" x14ac:dyDescent="0.25">
      <c r="A28" s="4" t="s">
        <v>135</v>
      </c>
      <c r="C28" s="52"/>
      <c r="D28" s="47">
        <v>900000</v>
      </c>
      <c r="E28" s="47">
        <v>700000</v>
      </c>
      <c r="F28" s="47">
        <v>600000</v>
      </c>
      <c r="G28" s="47">
        <v>600000</v>
      </c>
      <c r="H28" s="47">
        <v>1100000</v>
      </c>
      <c r="I28" s="47">
        <v>1100000</v>
      </c>
      <c r="J28" s="47">
        <v>1300000</v>
      </c>
      <c r="K28" s="47">
        <v>1900000</v>
      </c>
      <c r="L28" s="47">
        <v>3000000</v>
      </c>
      <c r="M28" s="47">
        <v>2000000</v>
      </c>
      <c r="N28" s="47">
        <v>1900000</v>
      </c>
      <c r="O28" s="47">
        <v>1900000</v>
      </c>
      <c r="P28" s="47">
        <v>2600000</v>
      </c>
      <c r="Q28" s="47">
        <v>1600000</v>
      </c>
      <c r="R28" s="47">
        <v>1700000</v>
      </c>
      <c r="S28" s="47">
        <v>1662000</v>
      </c>
      <c r="T28" s="47">
        <v>2185400</v>
      </c>
      <c r="U28" s="47">
        <v>1500000</v>
      </c>
      <c r="V28" s="47">
        <v>1600000</v>
      </c>
      <c r="W28" s="47">
        <v>1700000</v>
      </c>
      <c r="X28" s="47">
        <v>2500000</v>
      </c>
      <c r="Y28" s="47">
        <v>1800000</v>
      </c>
      <c r="AA28" s="52"/>
      <c r="AB28" s="47">
        <v>4200000</v>
      </c>
      <c r="AC28" s="47">
        <v>8700000</v>
      </c>
      <c r="AD28" s="47">
        <v>7800000</v>
      </c>
      <c r="AE28" s="47">
        <v>7000000</v>
      </c>
    </row>
    <row r="29" spans="1:31" ht="15" customHeight="1" x14ac:dyDescent="0.25">
      <c r="A29" s="3" t="s">
        <v>124</v>
      </c>
      <c r="C29" s="48">
        <v>1500000</v>
      </c>
      <c r="D29" s="48">
        <v>2400000</v>
      </c>
      <c r="E29" s="48">
        <v>2000000</v>
      </c>
      <c r="F29" s="48">
        <v>1800000</v>
      </c>
      <c r="G29" s="48">
        <v>2200000</v>
      </c>
      <c r="H29" s="48">
        <v>3800000</v>
      </c>
      <c r="I29" s="48">
        <v>4000000</v>
      </c>
      <c r="J29" s="48">
        <v>5000000</v>
      </c>
      <c r="K29" s="48">
        <v>6700000</v>
      </c>
      <c r="L29" s="48">
        <v>12200000</v>
      </c>
      <c r="M29" s="48">
        <v>10500000</v>
      </c>
      <c r="N29" s="48">
        <v>12000000</v>
      </c>
      <c r="O29" s="48">
        <v>13300000</v>
      </c>
      <c r="P29" s="48">
        <v>18400000</v>
      </c>
      <c r="Q29" s="48">
        <v>14400000</v>
      </c>
      <c r="R29" s="48">
        <v>17400000</v>
      </c>
      <c r="S29" s="48">
        <v>18774000</v>
      </c>
      <c r="T29" s="48">
        <v>26151800</v>
      </c>
      <c r="U29" s="48">
        <v>21493800</v>
      </c>
      <c r="V29" s="48">
        <v>24700000</v>
      </c>
      <c r="W29" s="48">
        <v>27200000</v>
      </c>
      <c r="X29" s="48">
        <v>38100000</v>
      </c>
      <c r="Y29" s="48">
        <v>31300000</v>
      </c>
      <c r="AA29" s="48">
        <v>7600000</v>
      </c>
      <c r="AB29" s="48">
        <v>15100000</v>
      </c>
      <c r="AC29" s="48">
        <v>41400000</v>
      </c>
      <c r="AD29" s="48">
        <v>63500000</v>
      </c>
      <c r="AE29" s="48">
        <v>91100000</v>
      </c>
    </row>
    <row r="30" spans="1:31" ht="15" customHeight="1" x14ac:dyDescent="0.25">
      <c r="C30" s="15"/>
      <c r="D30" s="15"/>
      <c r="E30" s="15"/>
      <c r="F30" s="15"/>
      <c r="G30" s="15"/>
      <c r="H30" s="15"/>
      <c r="I30" s="15"/>
      <c r="J30" s="15"/>
      <c r="K30" s="15"/>
      <c r="L30" s="15"/>
      <c r="M30" s="15"/>
      <c r="N30" s="15"/>
      <c r="O30" s="15"/>
      <c r="P30" s="15"/>
      <c r="Q30" s="15"/>
      <c r="R30" s="15"/>
      <c r="S30" s="15"/>
      <c r="T30" s="15"/>
      <c r="U30" s="15"/>
      <c r="V30" s="15"/>
      <c r="W30" s="15"/>
      <c r="X30" s="15"/>
      <c r="Y30" s="15"/>
      <c r="AA30" s="56"/>
      <c r="AB30" s="56"/>
      <c r="AC30" s="56"/>
      <c r="AD30" s="56"/>
      <c r="AE30" s="56"/>
    </row>
    <row r="31" spans="1:31" ht="15" customHeight="1" x14ac:dyDescent="0.25">
      <c r="A31" s="3" t="s">
        <v>136</v>
      </c>
      <c r="C31" s="50">
        <v>593.64</v>
      </c>
      <c r="D31" s="50">
        <v>568.27</v>
      </c>
      <c r="E31" s="50">
        <v>611.80999999999995</v>
      </c>
      <c r="F31" s="50">
        <v>671.59</v>
      </c>
      <c r="G31" s="50">
        <v>661.1</v>
      </c>
      <c r="H31" s="50">
        <v>541.29999999999995</v>
      </c>
      <c r="I31" s="50">
        <v>564.41999999999996</v>
      </c>
      <c r="J31" s="50">
        <v>495.3</v>
      </c>
      <c r="K31" s="50">
        <v>402.36</v>
      </c>
      <c r="L31" s="50">
        <v>365</v>
      </c>
      <c r="M31" s="50">
        <v>374</v>
      </c>
      <c r="N31" s="50">
        <v>368</v>
      </c>
      <c r="O31" s="50">
        <v>331</v>
      </c>
      <c r="P31" s="50">
        <v>307</v>
      </c>
      <c r="Q31" s="50">
        <v>323</v>
      </c>
      <c r="R31" s="50">
        <v>317</v>
      </c>
      <c r="S31" s="50">
        <v>299</v>
      </c>
      <c r="T31" s="50">
        <v>287</v>
      </c>
      <c r="U31" s="50">
        <v>292.8</v>
      </c>
      <c r="V31" s="50">
        <v>293.2</v>
      </c>
      <c r="W31" s="50">
        <v>278.89999999999998</v>
      </c>
      <c r="X31" s="50">
        <v>266.5</v>
      </c>
      <c r="Y31" s="50">
        <v>273.16000000000003</v>
      </c>
      <c r="AA31" s="50">
        <v>609</v>
      </c>
      <c r="AB31" s="50">
        <v>635</v>
      </c>
      <c r="AC31" s="50">
        <v>374</v>
      </c>
      <c r="AD31" s="50">
        <v>318</v>
      </c>
      <c r="AE31" s="50">
        <v>292.39999999999998</v>
      </c>
    </row>
    <row r="32" spans="1:31" ht="27.5" customHeight="1" x14ac:dyDescent="0.25"/>
    <row r="33" spans="1:10" ht="15" customHeight="1" x14ac:dyDescent="0.25"/>
    <row r="34" spans="1:10" ht="22.5" customHeight="1" x14ac:dyDescent="0.25">
      <c r="A34" s="65" t="s">
        <v>137</v>
      </c>
      <c r="B34" s="61"/>
      <c r="C34" s="61"/>
      <c r="D34" s="61"/>
      <c r="E34" s="61"/>
      <c r="F34" s="61"/>
      <c r="G34" s="61"/>
      <c r="H34" s="61"/>
      <c r="I34" s="61"/>
      <c r="J34" s="61"/>
    </row>
    <row r="35" spans="1:10" ht="15" customHeight="1" x14ac:dyDescent="0.25">
      <c r="A35" s="66" t="s">
        <v>138</v>
      </c>
      <c r="B35" s="61"/>
      <c r="C35" s="61"/>
      <c r="D35" s="61"/>
      <c r="E35" s="61"/>
      <c r="F35" s="61"/>
      <c r="G35" s="61"/>
      <c r="H35" s="61"/>
      <c r="I35" s="61"/>
      <c r="J35" s="61"/>
    </row>
    <row r="36" spans="1:10" ht="15" customHeight="1" x14ac:dyDescent="0.25">
      <c r="A36" s="66" t="s">
        <v>139</v>
      </c>
      <c r="B36" s="61"/>
      <c r="C36" s="61"/>
      <c r="D36" s="61"/>
      <c r="E36" s="61"/>
      <c r="F36" s="61"/>
      <c r="G36" s="61"/>
      <c r="H36" s="61"/>
      <c r="I36" s="61"/>
      <c r="J36" s="61"/>
    </row>
    <row r="37" spans="1:10" ht="15" customHeight="1" x14ac:dyDescent="0.25"/>
    <row r="38" spans="1:10" ht="15" customHeight="1" x14ac:dyDescent="0.25"/>
    <row r="39" spans="1:10" ht="14.25" customHeight="1" x14ac:dyDescent="0.25"/>
    <row r="40" spans="1:10" ht="14.25" customHeight="1" x14ac:dyDescent="0.25"/>
    <row r="41" spans="1:10" ht="14.25" customHeight="1" x14ac:dyDescent="0.25"/>
    <row r="42" spans="1:10" ht="15" customHeight="1" x14ac:dyDescent="0.25"/>
    <row r="43" spans="1:10" ht="15" customHeight="1" x14ac:dyDescent="0.25"/>
    <row r="44" spans="1:10" ht="15" customHeight="1" x14ac:dyDescent="0.25"/>
    <row r="45" spans="1:10" ht="15" customHeight="1" x14ac:dyDescent="0.25"/>
    <row r="46" spans="1:10" ht="15" customHeight="1" x14ac:dyDescent="0.25"/>
    <row r="47" spans="1:10" ht="15" customHeight="1" x14ac:dyDescent="0.25"/>
    <row r="48" spans="1:10" ht="15" customHeight="1" x14ac:dyDescent="0.25"/>
    <row r="49" ht="15" customHeight="1" x14ac:dyDescent="0.25"/>
    <row r="50" ht="15" customHeight="1" x14ac:dyDescent="0.25"/>
  </sheetData>
  <mergeCells count="7">
    <mergeCell ref="A35:J35"/>
    <mergeCell ref="A36:J36"/>
    <mergeCell ref="C3:X3"/>
    <mergeCell ref="AA25:AE25"/>
    <mergeCell ref="AA21:AE21"/>
    <mergeCell ref="AA3:AE3"/>
    <mergeCell ref="A34:J34"/>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50"/>
  <sheetViews>
    <sheetView workbookViewId="0">
      <pane xSplit="1" topLeftCell="N1" activePane="topRight" state="frozen"/>
      <selection pane="topRight"/>
    </sheetView>
  </sheetViews>
  <sheetFormatPr defaultColWidth="12.81640625" defaultRowHeight="12.5" x14ac:dyDescent="0.25"/>
  <cols>
    <col min="1" max="1" width="67.453125" customWidth="1"/>
    <col min="2" max="2" width="7.1796875" hidden="1" customWidth="1"/>
    <col min="3" max="25" width="14.6328125" customWidth="1"/>
    <col min="26" max="26" width="1.81640625" customWidth="1"/>
    <col min="27" max="27" width="20" customWidth="1"/>
    <col min="28" max="28" width="18.453125" customWidth="1"/>
    <col min="29" max="31" width="14.6328125" customWidth="1"/>
  </cols>
  <sheetData>
    <row r="1" spans="1:31" ht="19.25" customHeight="1" x14ac:dyDescent="0.25">
      <c r="A1" s="25" t="s">
        <v>5</v>
      </c>
    </row>
    <row r="2" spans="1:31" ht="13.25" customHeight="1" x14ac:dyDescent="0.25">
      <c r="A2" s="26" t="s">
        <v>140</v>
      </c>
    </row>
    <row r="3" spans="1:31" ht="13.25" customHeight="1" x14ac:dyDescent="0.25">
      <c r="A3" s="26" t="s">
        <v>141</v>
      </c>
      <c r="AA3" s="64" t="s">
        <v>84</v>
      </c>
      <c r="AB3" s="61"/>
      <c r="AC3" s="61"/>
      <c r="AD3" s="61"/>
      <c r="AE3" s="61"/>
    </row>
    <row r="4" spans="1:31" ht="27.5" customHeight="1" x14ac:dyDescent="0.25">
      <c r="C4" s="34">
        <v>43738</v>
      </c>
      <c r="D4" s="34">
        <v>43830</v>
      </c>
      <c r="E4" s="34">
        <v>43920</v>
      </c>
      <c r="F4" s="34">
        <v>44012</v>
      </c>
      <c r="G4" s="34">
        <v>44104</v>
      </c>
      <c r="H4" s="34">
        <v>44196</v>
      </c>
      <c r="I4" s="34">
        <v>44286</v>
      </c>
      <c r="J4" s="34">
        <v>44377</v>
      </c>
      <c r="K4" s="34">
        <v>44469</v>
      </c>
      <c r="L4" s="34">
        <v>44561</v>
      </c>
      <c r="M4" s="34">
        <v>44651</v>
      </c>
      <c r="N4" s="34">
        <v>44742</v>
      </c>
      <c r="O4" s="34">
        <v>44834</v>
      </c>
      <c r="P4" s="34">
        <v>44926</v>
      </c>
      <c r="Q4" s="34">
        <v>45016</v>
      </c>
      <c r="R4" s="34">
        <v>45107</v>
      </c>
      <c r="S4" s="34">
        <v>45199</v>
      </c>
      <c r="T4" s="34">
        <v>45291</v>
      </c>
      <c r="U4" s="34">
        <v>45382</v>
      </c>
      <c r="V4" s="34">
        <v>45473</v>
      </c>
      <c r="W4" s="34">
        <v>45565</v>
      </c>
      <c r="X4" s="34">
        <v>45657</v>
      </c>
      <c r="Y4" s="34">
        <v>45747</v>
      </c>
      <c r="AA4" s="6">
        <v>44012</v>
      </c>
      <c r="AB4" s="6">
        <v>44377</v>
      </c>
      <c r="AC4" s="6">
        <v>44742</v>
      </c>
      <c r="AD4" s="6">
        <v>45107</v>
      </c>
      <c r="AE4" s="6">
        <v>45473</v>
      </c>
    </row>
    <row r="5" spans="1:31" ht="15" customHeight="1" x14ac:dyDescent="0.25">
      <c r="A5" s="3" t="s">
        <v>142</v>
      </c>
      <c r="C5" s="24"/>
      <c r="D5" s="24"/>
      <c r="E5" s="24"/>
      <c r="F5" s="24"/>
      <c r="G5" s="24"/>
      <c r="H5" s="24"/>
      <c r="I5" s="24"/>
      <c r="J5" s="24"/>
      <c r="K5" s="24"/>
      <c r="L5" s="24"/>
      <c r="M5" s="24"/>
      <c r="N5" s="24"/>
      <c r="O5" s="24"/>
      <c r="P5" s="24"/>
      <c r="Q5" s="24"/>
      <c r="R5" s="24"/>
      <c r="S5" s="24"/>
      <c r="T5" s="24"/>
      <c r="U5" s="24"/>
      <c r="V5" s="24"/>
      <c r="W5" s="24"/>
      <c r="X5" s="24"/>
      <c r="Y5" s="24"/>
      <c r="AA5" s="24"/>
      <c r="AB5" s="24"/>
      <c r="AC5" s="24"/>
      <c r="AD5" s="24"/>
      <c r="AE5" s="24"/>
    </row>
    <row r="6" spans="1:31" ht="15" customHeight="1" x14ac:dyDescent="0.25">
      <c r="A6" s="4" t="s">
        <v>143</v>
      </c>
      <c r="C6" s="39">
        <v>800000000</v>
      </c>
      <c r="D6" s="39">
        <v>1000000000</v>
      </c>
      <c r="E6" s="39">
        <v>1000000000</v>
      </c>
      <c r="F6" s="39">
        <v>1100000000</v>
      </c>
      <c r="G6" s="39">
        <v>900000000</v>
      </c>
      <c r="H6" s="39">
        <v>1100000000</v>
      </c>
      <c r="I6" s="39">
        <v>1000000000</v>
      </c>
      <c r="J6" s="39">
        <v>900000000</v>
      </c>
      <c r="K6" s="39">
        <v>700000000</v>
      </c>
      <c r="L6" s="39">
        <v>900000000</v>
      </c>
      <c r="M6" s="39">
        <v>1100000000</v>
      </c>
      <c r="N6" s="39">
        <v>900000000</v>
      </c>
      <c r="O6" s="39">
        <v>1000000000</v>
      </c>
      <c r="P6" s="39">
        <v>2300000000</v>
      </c>
      <c r="Q6" s="39">
        <v>1900000000</v>
      </c>
      <c r="R6" s="39">
        <v>2200000000</v>
      </c>
      <c r="S6" s="39">
        <v>2100000000</v>
      </c>
      <c r="T6" s="39">
        <v>2400000000</v>
      </c>
      <c r="U6" s="39">
        <v>2100000000</v>
      </c>
      <c r="V6" s="39">
        <v>2300000000</v>
      </c>
      <c r="W6" s="39">
        <v>2200000000</v>
      </c>
      <c r="X6" s="39">
        <v>2600000000</v>
      </c>
      <c r="Y6" s="39">
        <v>2400000000</v>
      </c>
      <c r="AA6" s="39">
        <v>1100000000</v>
      </c>
      <c r="AB6" s="39">
        <v>900000000</v>
      </c>
      <c r="AC6" s="39">
        <v>900000000</v>
      </c>
      <c r="AD6" s="39">
        <v>2200000000</v>
      </c>
      <c r="AE6" s="39">
        <v>2300000000</v>
      </c>
    </row>
    <row r="7" spans="1:31" ht="15" customHeight="1" x14ac:dyDescent="0.25">
      <c r="A7" s="4" t="s">
        <v>144</v>
      </c>
      <c r="C7" s="39">
        <v>0</v>
      </c>
      <c r="D7" s="39">
        <v>0</v>
      </c>
      <c r="E7" s="39">
        <v>0</v>
      </c>
      <c r="F7" s="39">
        <v>0</v>
      </c>
      <c r="G7" s="39">
        <v>500000000</v>
      </c>
      <c r="H7" s="39">
        <v>900000000</v>
      </c>
      <c r="I7" s="39">
        <v>1300000000</v>
      </c>
      <c r="J7" s="39">
        <v>1200000000</v>
      </c>
      <c r="K7" s="39">
        <v>1600000000</v>
      </c>
      <c r="L7" s="39">
        <v>1600000000</v>
      </c>
      <c r="M7" s="39">
        <v>1400000000</v>
      </c>
      <c r="N7" s="39">
        <v>1700000000</v>
      </c>
      <c r="O7" s="39">
        <v>1700000000</v>
      </c>
      <c r="P7" s="39">
        <v>1400000000</v>
      </c>
      <c r="Q7" s="39">
        <v>1900000000</v>
      </c>
      <c r="R7" s="39">
        <v>2300000000</v>
      </c>
      <c r="S7" s="39">
        <v>2500000000</v>
      </c>
      <c r="T7" s="39">
        <v>2900000000</v>
      </c>
      <c r="U7" s="39">
        <v>3400000000</v>
      </c>
      <c r="V7" s="39">
        <v>3400000000</v>
      </c>
      <c r="W7" s="39">
        <v>4100000000</v>
      </c>
      <c r="X7" s="39">
        <v>4200000000</v>
      </c>
      <c r="Y7" s="39">
        <v>4300000000</v>
      </c>
      <c r="AA7" s="39">
        <v>0</v>
      </c>
      <c r="AB7" s="39">
        <v>1200000000</v>
      </c>
      <c r="AC7" s="39">
        <v>1700000000</v>
      </c>
      <c r="AD7" s="39">
        <v>2300000000</v>
      </c>
      <c r="AE7" s="39">
        <v>3400000000</v>
      </c>
    </row>
    <row r="8" spans="1:31" ht="15" customHeight="1" x14ac:dyDescent="0.25">
      <c r="A8" s="4" t="s">
        <v>145</v>
      </c>
      <c r="C8" s="39">
        <v>800000000</v>
      </c>
      <c r="D8" s="39">
        <v>1100000000</v>
      </c>
      <c r="E8" s="39">
        <v>1400000000</v>
      </c>
      <c r="F8" s="39">
        <v>1400000000</v>
      </c>
      <c r="G8" s="39">
        <v>1400000000</v>
      </c>
      <c r="H8" s="39">
        <v>1700000000</v>
      </c>
      <c r="I8" s="39">
        <v>1900000000</v>
      </c>
      <c r="J8" s="39">
        <v>2300000000</v>
      </c>
      <c r="K8" s="39">
        <v>2400000000</v>
      </c>
      <c r="L8" s="39">
        <v>3400000000</v>
      </c>
      <c r="M8" s="39">
        <v>3400000000</v>
      </c>
      <c r="N8" s="39">
        <v>3600000000</v>
      </c>
      <c r="O8" s="39">
        <v>3800000000</v>
      </c>
      <c r="P8" s="39">
        <v>4100000000</v>
      </c>
      <c r="Q8" s="39">
        <v>3800000000</v>
      </c>
      <c r="R8" s="39">
        <v>3900000000</v>
      </c>
      <c r="S8" s="39">
        <v>4200000000</v>
      </c>
      <c r="T8" s="39">
        <v>4800000000</v>
      </c>
      <c r="U8" s="39">
        <v>4400000000</v>
      </c>
      <c r="V8" s="39">
        <v>4400000000</v>
      </c>
      <c r="W8" s="39">
        <v>4700000000</v>
      </c>
      <c r="X8" s="39">
        <v>6000000000</v>
      </c>
      <c r="Y8" s="39">
        <v>6200000000</v>
      </c>
      <c r="AA8" s="39">
        <v>1400000000</v>
      </c>
      <c r="AB8" s="39">
        <v>2300000000</v>
      </c>
      <c r="AC8" s="39">
        <v>3600000000</v>
      </c>
      <c r="AD8" s="39">
        <v>3900000000</v>
      </c>
      <c r="AE8" s="39">
        <v>4400000000</v>
      </c>
    </row>
    <row r="9" spans="1:31" ht="15" customHeight="1" x14ac:dyDescent="0.25">
      <c r="A9" s="4" t="s">
        <v>146</v>
      </c>
      <c r="C9" s="39">
        <v>0</v>
      </c>
      <c r="D9" s="39">
        <v>0</v>
      </c>
      <c r="E9" s="39">
        <v>0</v>
      </c>
      <c r="F9" s="39">
        <v>0</v>
      </c>
      <c r="G9" s="39">
        <v>0</v>
      </c>
      <c r="H9" s="39">
        <v>0</v>
      </c>
      <c r="I9" s="39">
        <v>0</v>
      </c>
      <c r="J9" s="39">
        <v>300000000</v>
      </c>
      <c r="K9" s="39">
        <v>300000000</v>
      </c>
      <c r="L9" s="39">
        <v>500000000</v>
      </c>
      <c r="M9" s="39">
        <v>800000000</v>
      </c>
      <c r="N9" s="39">
        <v>1000000000</v>
      </c>
      <c r="O9" s="39">
        <v>800000000</v>
      </c>
      <c r="P9" s="39">
        <v>600000000</v>
      </c>
      <c r="Q9" s="39">
        <v>500000000</v>
      </c>
      <c r="R9" s="39">
        <v>400000000</v>
      </c>
      <c r="S9" s="39">
        <v>300000000</v>
      </c>
      <c r="T9" s="39">
        <v>600000000</v>
      </c>
      <c r="U9" s="39">
        <v>400000000</v>
      </c>
      <c r="V9" s="39">
        <v>900000000</v>
      </c>
      <c r="W9" s="39">
        <v>700000000</v>
      </c>
      <c r="X9" s="39">
        <v>1200000000</v>
      </c>
      <c r="Y9" s="39">
        <v>900000000</v>
      </c>
      <c r="AA9" s="39">
        <v>0</v>
      </c>
      <c r="AB9" s="39">
        <v>300000000</v>
      </c>
      <c r="AC9" s="39">
        <v>1000000000</v>
      </c>
      <c r="AD9" s="39">
        <v>400000000</v>
      </c>
      <c r="AE9" s="39">
        <v>900000000</v>
      </c>
    </row>
    <row r="10" spans="1:31" ht="15" customHeight="1" x14ac:dyDescent="0.25"/>
    <row r="11" spans="1:31" ht="15" customHeight="1" x14ac:dyDescent="0.25">
      <c r="A11" s="3" t="s">
        <v>147</v>
      </c>
      <c r="C11" s="41">
        <v>1600000000</v>
      </c>
      <c r="D11" s="41">
        <v>2200000000</v>
      </c>
      <c r="E11" s="41">
        <v>2400000000</v>
      </c>
      <c r="F11" s="41">
        <v>2500000000</v>
      </c>
      <c r="G11" s="41">
        <v>2900000000</v>
      </c>
      <c r="H11" s="41">
        <v>3700000000</v>
      </c>
      <c r="I11" s="41">
        <v>4200000000</v>
      </c>
      <c r="J11" s="41">
        <v>4700000000</v>
      </c>
      <c r="K11" s="41">
        <v>5000000000</v>
      </c>
      <c r="L11" s="41">
        <v>6300000000</v>
      </c>
      <c r="M11" s="41">
        <v>6700000000</v>
      </c>
      <c r="N11" s="41">
        <v>7100000000</v>
      </c>
      <c r="O11" s="41">
        <v>7300000000</v>
      </c>
      <c r="P11" s="41">
        <v>8400000000</v>
      </c>
      <c r="Q11" s="41">
        <v>8200000000</v>
      </c>
      <c r="R11" s="41">
        <v>8700000000</v>
      </c>
      <c r="S11" s="41">
        <v>9000000000</v>
      </c>
      <c r="T11" s="41">
        <v>10600000000</v>
      </c>
      <c r="U11" s="41">
        <v>10400000000</v>
      </c>
      <c r="V11" s="41">
        <v>11000000000</v>
      </c>
      <c r="W11" s="41">
        <v>11800000000</v>
      </c>
      <c r="X11" s="41">
        <v>14000000000</v>
      </c>
      <c r="Y11" s="41">
        <v>13700000000</v>
      </c>
      <c r="AA11" s="41">
        <v>2500000000</v>
      </c>
      <c r="AB11" s="41">
        <v>4700000000</v>
      </c>
      <c r="AC11" s="41">
        <v>7100000000</v>
      </c>
      <c r="AD11" s="41">
        <v>8700000000</v>
      </c>
      <c r="AE11" s="41">
        <v>11000000000</v>
      </c>
    </row>
    <row r="12" spans="1:31" ht="15" customHeight="1" x14ac:dyDescent="0.25">
      <c r="C12" s="59"/>
      <c r="D12" s="59"/>
      <c r="E12" s="59"/>
      <c r="F12" s="59"/>
      <c r="G12" s="59"/>
      <c r="H12" s="59"/>
      <c r="I12" s="59"/>
      <c r="J12" s="24"/>
      <c r="K12" s="24"/>
      <c r="L12" s="24"/>
      <c r="M12" s="24"/>
      <c r="N12" s="24"/>
      <c r="O12" s="24"/>
      <c r="P12" s="24"/>
      <c r="Q12" s="24"/>
      <c r="R12" s="24"/>
      <c r="S12" s="24"/>
      <c r="T12" s="24"/>
      <c r="U12" s="24"/>
      <c r="V12" s="24"/>
      <c r="W12" s="24"/>
      <c r="X12" s="24"/>
      <c r="Y12" s="24"/>
      <c r="AA12" s="24"/>
      <c r="AB12" s="24"/>
      <c r="AC12" s="24"/>
      <c r="AD12" s="24"/>
      <c r="AE12" s="24"/>
    </row>
    <row r="13" spans="1:31" ht="15" customHeight="1" x14ac:dyDescent="0.25">
      <c r="A13" s="3" t="s">
        <v>148</v>
      </c>
      <c r="C13" s="57">
        <v>191541000</v>
      </c>
      <c r="D13" s="57">
        <v>220064000</v>
      </c>
      <c r="E13" s="57">
        <v>229477000</v>
      </c>
      <c r="F13" s="57">
        <v>220845000</v>
      </c>
      <c r="G13" s="57">
        <v>220429000</v>
      </c>
      <c r="H13" s="57">
        <v>277328000</v>
      </c>
      <c r="I13" s="57">
        <v>206647000</v>
      </c>
      <c r="J13" s="57">
        <v>178075000</v>
      </c>
      <c r="K13" s="57">
        <v>140175000</v>
      </c>
      <c r="L13" s="57">
        <v>229651000</v>
      </c>
      <c r="M13" s="57">
        <v>157677000</v>
      </c>
      <c r="N13" s="57">
        <v>206074000</v>
      </c>
      <c r="O13" s="57">
        <v>175300000</v>
      </c>
      <c r="P13" s="57">
        <v>458966000</v>
      </c>
      <c r="Q13" s="57">
        <v>472691000</v>
      </c>
      <c r="R13" s="57">
        <v>472649000</v>
      </c>
      <c r="S13" s="57">
        <v>441058000</v>
      </c>
      <c r="T13" s="57">
        <v>591513000</v>
      </c>
      <c r="U13" s="57">
        <v>607391000</v>
      </c>
      <c r="V13" s="57">
        <v>596310000</v>
      </c>
      <c r="W13" s="57">
        <v>581310000</v>
      </c>
      <c r="X13" s="57">
        <v>640474000</v>
      </c>
      <c r="Y13" s="57">
        <v>636820000</v>
      </c>
      <c r="AA13" s="57">
        <v>220845000</v>
      </c>
      <c r="AB13" s="57">
        <v>178075000</v>
      </c>
      <c r="AC13" s="57">
        <v>206074000</v>
      </c>
      <c r="AD13" s="57">
        <v>472649000</v>
      </c>
      <c r="AE13" s="57">
        <v>596310000</v>
      </c>
    </row>
    <row r="14" spans="1:31" ht="15" customHeight="1" x14ac:dyDescent="0.25">
      <c r="A14" s="4" t="s">
        <v>149</v>
      </c>
      <c r="C14" s="45">
        <v>0.119316175000296</v>
      </c>
      <c r="D14" s="45">
        <v>0.10208124881423</v>
      </c>
      <c r="E14" s="45">
        <v>9.7595009439382693E-2</v>
      </c>
      <c r="F14" s="45">
        <v>8.8973161606073395E-2</v>
      </c>
      <c r="G14" s="45">
        <v>7.6187938243352502E-2</v>
      </c>
      <c r="H14" s="45">
        <v>7.5494461939170601E-2</v>
      </c>
      <c r="I14" s="45">
        <v>4.94408307998477E-2</v>
      </c>
      <c r="J14" s="45">
        <v>3.8209624554761401E-2</v>
      </c>
      <c r="K14" s="45">
        <v>2.8138905723273801E-2</v>
      </c>
      <c r="L14" s="45">
        <v>3.6295466729379403E-2</v>
      </c>
      <c r="M14" s="45">
        <v>2.360683275705E-2</v>
      </c>
      <c r="N14" s="45">
        <v>2.88344958370804E-2</v>
      </c>
      <c r="O14" s="45">
        <v>2.3874958954274099E-2</v>
      </c>
      <c r="P14" s="45">
        <v>5.4536197072056702E-2</v>
      </c>
      <c r="Q14" s="45">
        <v>5.7937032454543999E-2</v>
      </c>
      <c r="R14" s="45">
        <v>5.4201449778606699E-2</v>
      </c>
      <c r="S14" s="45">
        <v>4.8770089898163102E-2</v>
      </c>
      <c r="T14" s="45">
        <v>5.5609094749485201E-2</v>
      </c>
      <c r="U14" s="45">
        <v>5.86112929633405E-2</v>
      </c>
      <c r="V14" s="45">
        <v>5.4123165374067798E-2</v>
      </c>
      <c r="W14" s="45">
        <v>4.9463920717178603E-2</v>
      </c>
      <c r="X14" s="45">
        <v>4.5597065913008099E-2</v>
      </c>
      <c r="Y14" s="45">
        <v>4.6430013142431503E-2</v>
      </c>
      <c r="AA14" s="45">
        <v>8.8973161606073395E-2</v>
      </c>
      <c r="AB14" s="45">
        <v>3.8209624554761401E-2</v>
      </c>
      <c r="AC14" s="45">
        <v>2.88344958370804E-2</v>
      </c>
      <c r="AD14" s="45">
        <v>5.4201449778606699E-2</v>
      </c>
      <c r="AE14" s="45">
        <v>5.4123165374067798E-2</v>
      </c>
    </row>
    <row r="15" spans="1:31" ht="15" customHeight="1" x14ac:dyDescent="0.25"/>
    <row r="16" spans="1:31" ht="15" customHeight="1" x14ac:dyDescent="0.25">
      <c r="A16" s="3" t="s">
        <v>150</v>
      </c>
      <c r="C16" s="58">
        <v>2200000000</v>
      </c>
      <c r="D16" s="58">
        <v>2500000000</v>
      </c>
      <c r="E16" s="58">
        <v>2600000000</v>
      </c>
      <c r="F16" s="58">
        <v>3300000000</v>
      </c>
      <c r="G16" s="58">
        <v>4200000000</v>
      </c>
      <c r="H16" s="58">
        <v>4700000000</v>
      </c>
      <c r="I16" s="58">
        <v>5800000000</v>
      </c>
      <c r="J16" s="58">
        <v>6500000000</v>
      </c>
      <c r="K16" s="58">
        <v>7300000000</v>
      </c>
      <c r="L16" s="58">
        <v>8800000000</v>
      </c>
      <c r="M16" s="58">
        <v>9000000000</v>
      </c>
      <c r="N16" s="58">
        <v>10600000000</v>
      </c>
      <c r="O16" s="58">
        <v>11100000000</v>
      </c>
      <c r="P16" s="58">
        <v>10500000000</v>
      </c>
      <c r="Q16" s="58">
        <v>11420000000</v>
      </c>
      <c r="R16" s="58">
        <v>11700000000</v>
      </c>
      <c r="S16" s="58">
        <v>13080000000</v>
      </c>
      <c r="T16" s="58">
        <v>15500000000</v>
      </c>
      <c r="U16" s="58">
        <v>15600000000</v>
      </c>
      <c r="V16" s="58">
        <v>16100000000</v>
      </c>
      <c r="W16" s="58">
        <v>16800000000</v>
      </c>
      <c r="X16" s="58">
        <v>22600000000</v>
      </c>
      <c r="Y16" s="58">
        <v>23300000000</v>
      </c>
      <c r="AA16" s="58">
        <v>3300000000</v>
      </c>
      <c r="AB16" s="58">
        <v>6500000000</v>
      </c>
      <c r="AC16" s="58">
        <v>10600000000</v>
      </c>
      <c r="AD16" s="58">
        <v>11700000000</v>
      </c>
      <c r="AE16" s="58">
        <v>16100000000</v>
      </c>
    </row>
    <row r="17" spans="1:31" ht="15" customHeight="1" x14ac:dyDescent="0.25">
      <c r="A17" s="4" t="s">
        <v>151</v>
      </c>
      <c r="C17" s="45">
        <v>0.72969227272727299</v>
      </c>
      <c r="D17" s="45">
        <v>0.8623092</v>
      </c>
      <c r="E17" s="45">
        <v>0.90435346153846197</v>
      </c>
      <c r="F17" s="45">
        <v>0.75216757575757598</v>
      </c>
      <c r="G17" s="45">
        <v>0.68886357142857102</v>
      </c>
      <c r="H17" s="45">
        <v>0.78159319148936202</v>
      </c>
      <c r="I17" s="45">
        <v>0.72063500000000003</v>
      </c>
      <c r="J17" s="45">
        <v>0.71699615385883098</v>
      </c>
      <c r="K17" s="45">
        <v>0.68240232876712303</v>
      </c>
      <c r="L17" s="45">
        <v>0.71900727272727305</v>
      </c>
      <c r="M17" s="45">
        <v>0.74214388888888905</v>
      </c>
      <c r="N17" s="45">
        <v>0.67422518867924497</v>
      </c>
      <c r="O17" s="45">
        <v>0.66147936936936902</v>
      </c>
      <c r="P17" s="45">
        <v>0.80150523809523799</v>
      </c>
      <c r="Q17" s="45">
        <v>0.71442226803852904</v>
      </c>
      <c r="R17" s="45">
        <v>0.74531863247863295</v>
      </c>
      <c r="S17" s="45">
        <v>0.69140800542813496</v>
      </c>
      <c r="T17" s="45">
        <v>0.68588849998008605</v>
      </c>
      <c r="U17" s="45">
        <v>0.66356838911256599</v>
      </c>
      <c r="V17" s="45">
        <v>0.68635592903697495</v>
      </c>
      <c r="W17" s="45">
        <v>0.69936650053826699</v>
      </c>
      <c r="X17" s="45">
        <v>0.62243878932589802</v>
      </c>
      <c r="Y17" s="45">
        <v>0.59</v>
      </c>
      <c r="AA17" s="45">
        <v>0.75216757575757598</v>
      </c>
      <c r="AB17" s="45">
        <v>0.71699615385883098</v>
      </c>
      <c r="AC17" s="45">
        <v>0.67422518867924497</v>
      </c>
      <c r="AD17" s="45">
        <v>0.74531863247863295</v>
      </c>
      <c r="AE17" s="45">
        <v>0.68635592903697495</v>
      </c>
    </row>
    <row r="18" spans="1:31" ht="15" customHeight="1" x14ac:dyDescent="0.25"/>
    <row r="19" spans="1:31" ht="15" customHeight="1" x14ac:dyDescent="0.25"/>
    <row r="20" spans="1:31" ht="15" customHeight="1" x14ac:dyDescent="0.25">
      <c r="A20" s="65" t="s">
        <v>152</v>
      </c>
      <c r="B20" s="61"/>
      <c r="C20" s="61"/>
      <c r="D20" s="61"/>
      <c r="E20" s="61"/>
      <c r="F20" s="61"/>
      <c r="G20" s="61"/>
      <c r="H20" s="61"/>
      <c r="I20" s="61"/>
      <c r="J20" s="61"/>
      <c r="K20" s="61"/>
      <c r="L20" s="61"/>
      <c r="M20" s="61"/>
    </row>
    <row r="21" spans="1:31" ht="14.25" customHeight="1" x14ac:dyDescent="0.25">
      <c r="A21" s="63" t="s">
        <v>153</v>
      </c>
      <c r="B21" s="61"/>
      <c r="C21" s="61"/>
      <c r="D21" s="61"/>
      <c r="E21" s="61"/>
      <c r="F21" s="61"/>
      <c r="G21" s="61"/>
      <c r="H21" s="61"/>
      <c r="I21" s="61"/>
      <c r="J21" s="61"/>
      <c r="K21" s="61"/>
      <c r="L21" s="61"/>
      <c r="M21" s="61"/>
    </row>
    <row r="22" spans="1:31" ht="14.25" customHeight="1" x14ac:dyDescent="0.25">
      <c r="A22" s="63" t="s">
        <v>154</v>
      </c>
      <c r="B22" s="61"/>
      <c r="C22" s="61"/>
      <c r="D22" s="61"/>
      <c r="E22" s="61"/>
      <c r="F22" s="61"/>
      <c r="G22" s="61"/>
      <c r="H22" s="61"/>
      <c r="I22" s="61"/>
      <c r="J22" s="61"/>
      <c r="K22" s="61"/>
      <c r="L22" s="61"/>
      <c r="M22" s="61"/>
    </row>
    <row r="23" spans="1:31" ht="14.25" customHeight="1" x14ac:dyDescent="0.25">
      <c r="A23" s="63" t="s">
        <v>155</v>
      </c>
      <c r="B23" s="61"/>
      <c r="C23" s="61"/>
      <c r="D23" s="61"/>
      <c r="E23" s="61"/>
      <c r="F23" s="61"/>
      <c r="G23" s="61"/>
      <c r="H23" s="61"/>
      <c r="I23" s="61"/>
      <c r="J23" s="61"/>
      <c r="K23" s="61"/>
      <c r="L23" s="61"/>
      <c r="M23" s="61"/>
    </row>
    <row r="24" spans="1:31" ht="14.25" customHeight="1" x14ac:dyDescent="0.25">
      <c r="A24" s="63" t="s">
        <v>156</v>
      </c>
      <c r="B24" s="61"/>
      <c r="C24" s="61"/>
      <c r="D24" s="61"/>
      <c r="E24" s="61"/>
      <c r="F24" s="61"/>
      <c r="G24" s="61"/>
      <c r="H24" s="61"/>
      <c r="I24" s="61"/>
      <c r="J24" s="61"/>
      <c r="K24" s="61"/>
      <c r="L24" s="61"/>
      <c r="M24" s="61"/>
    </row>
    <row r="25" spans="1:31" ht="14.25" customHeight="1" x14ac:dyDescent="0.25">
      <c r="A25" s="63" t="s">
        <v>157</v>
      </c>
      <c r="B25" s="61"/>
      <c r="C25" s="61"/>
      <c r="D25" s="61"/>
      <c r="E25" s="61"/>
      <c r="F25" s="61"/>
      <c r="G25" s="61"/>
      <c r="H25" s="61"/>
      <c r="I25" s="61"/>
      <c r="J25" s="61"/>
      <c r="K25" s="61"/>
      <c r="L25" s="61"/>
      <c r="M25" s="61"/>
    </row>
    <row r="26" spans="1:31" ht="15" customHeight="1" x14ac:dyDescent="0.25"/>
    <row r="27" spans="1:31" ht="15" customHeight="1" x14ac:dyDescent="0.25"/>
    <row r="28" spans="1:31" ht="15" customHeight="1" x14ac:dyDescent="0.25"/>
    <row r="29" spans="1:31" ht="15" customHeight="1" x14ac:dyDescent="0.25"/>
    <row r="30" spans="1:31" ht="15" customHeight="1" x14ac:dyDescent="0.25"/>
    <row r="31" spans="1:31" ht="15" customHeight="1" x14ac:dyDescent="0.25"/>
    <row r="32" spans="1:31"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7">
    <mergeCell ref="A25:M25"/>
    <mergeCell ref="AA3:AE3"/>
    <mergeCell ref="A20:M20"/>
    <mergeCell ref="A21:M21"/>
    <mergeCell ref="A22:M22"/>
    <mergeCell ref="A23:M23"/>
    <mergeCell ref="A24:M24"/>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50"/>
  <sheetViews>
    <sheetView workbookViewId="0">
      <pane xSplit="1" topLeftCell="C1" activePane="topRight" state="frozen"/>
      <selection pane="topRight"/>
    </sheetView>
  </sheetViews>
  <sheetFormatPr defaultColWidth="12.81640625" defaultRowHeight="12.5" x14ac:dyDescent="0.25"/>
  <cols>
    <col min="1" max="1" width="67.453125" customWidth="1"/>
    <col min="2" max="2" width="3.6328125" hidden="1" customWidth="1"/>
    <col min="3" max="15" width="14.6328125" customWidth="1"/>
    <col min="16" max="16" width="14.81640625" customWidth="1"/>
    <col min="17" max="21" width="14.6328125" customWidth="1"/>
    <col min="22" max="22" width="1.453125" customWidth="1"/>
    <col min="23" max="25" width="14.6328125" customWidth="1"/>
    <col min="26" max="26" width="14" customWidth="1"/>
  </cols>
  <sheetData>
    <row r="1" spans="1:26" ht="13.25" customHeight="1" x14ac:dyDescent="0.25">
      <c r="A1" s="25" t="s">
        <v>5</v>
      </c>
    </row>
    <row r="2" spans="1:26" ht="13.25" customHeight="1" x14ac:dyDescent="0.25">
      <c r="A2" s="26" t="s">
        <v>158</v>
      </c>
    </row>
    <row r="3" spans="1:26" ht="13.25" customHeight="1" x14ac:dyDescent="0.25">
      <c r="A3" s="26" t="s">
        <v>83</v>
      </c>
      <c r="C3" s="64" t="s">
        <v>8</v>
      </c>
      <c r="D3" s="61"/>
      <c r="E3" s="61"/>
      <c r="F3" s="61"/>
      <c r="G3" s="61"/>
      <c r="H3" s="61"/>
      <c r="I3" s="61"/>
      <c r="J3" s="61"/>
      <c r="K3" s="61"/>
      <c r="L3" s="61"/>
      <c r="M3" s="61"/>
      <c r="N3" s="61"/>
      <c r="O3" s="61"/>
      <c r="P3" s="61"/>
      <c r="Q3" s="61"/>
      <c r="R3" s="61"/>
      <c r="S3" s="61"/>
      <c r="W3" s="64" t="s">
        <v>9</v>
      </c>
      <c r="X3" s="61"/>
      <c r="Y3" s="61"/>
      <c r="Z3" s="61"/>
    </row>
    <row r="4" spans="1:26" ht="13.25" customHeight="1" x14ac:dyDescent="0.25">
      <c r="C4" s="5">
        <v>44104</v>
      </c>
      <c r="D4" s="5">
        <v>44196</v>
      </c>
      <c r="E4" s="5">
        <v>44286</v>
      </c>
      <c r="F4" s="5">
        <v>44377</v>
      </c>
      <c r="G4" s="5">
        <v>44469</v>
      </c>
      <c r="H4" s="5">
        <v>44561</v>
      </c>
      <c r="I4" s="5">
        <v>44651</v>
      </c>
      <c r="J4" s="5">
        <v>44742</v>
      </c>
      <c r="K4" s="5">
        <v>44834</v>
      </c>
      <c r="L4" s="5">
        <v>44926</v>
      </c>
      <c r="M4" s="5">
        <v>45016</v>
      </c>
      <c r="N4" s="5">
        <v>45107</v>
      </c>
      <c r="O4" s="5">
        <v>45199</v>
      </c>
      <c r="P4" s="5">
        <v>45291</v>
      </c>
      <c r="Q4" s="5">
        <v>45382</v>
      </c>
      <c r="R4" s="5">
        <v>45473</v>
      </c>
      <c r="S4" s="5">
        <v>45565</v>
      </c>
      <c r="T4" s="5">
        <v>45657</v>
      </c>
      <c r="U4" s="5">
        <v>45747</v>
      </c>
      <c r="W4" s="6">
        <v>44377</v>
      </c>
      <c r="X4" s="6">
        <v>44742</v>
      </c>
      <c r="Y4" s="6">
        <v>45107</v>
      </c>
      <c r="Z4" s="6">
        <v>45473</v>
      </c>
    </row>
    <row r="5" spans="1:26" ht="15" customHeight="1" x14ac:dyDescent="0.25">
      <c r="A5" s="3" t="s">
        <v>159</v>
      </c>
      <c r="C5" s="24"/>
      <c r="D5" s="24"/>
      <c r="E5" s="24"/>
      <c r="F5" s="24"/>
      <c r="G5" s="24"/>
      <c r="H5" s="24"/>
      <c r="I5" s="24"/>
      <c r="J5" s="24"/>
      <c r="K5" s="24"/>
      <c r="L5" s="24"/>
      <c r="M5" s="24"/>
      <c r="N5" s="24"/>
      <c r="O5" s="24"/>
      <c r="P5" s="24"/>
      <c r="Q5" s="24"/>
      <c r="R5" s="24"/>
      <c r="S5" s="24"/>
      <c r="T5" s="24"/>
      <c r="U5" s="24"/>
      <c r="W5" s="24"/>
      <c r="X5" s="24"/>
      <c r="Y5" s="24"/>
      <c r="Z5" s="24"/>
    </row>
    <row r="6" spans="1:26" ht="15" customHeight="1" x14ac:dyDescent="0.25">
      <c r="A6" s="4" t="s">
        <v>160</v>
      </c>
      <c r="C6" s="9">
        <v>6203000</v>
      </c>
      <c r="D6" s="9">
        <v>6521000</v>
      </c>
      <c r="E6" s="9">
        <v>141188000</v>
      </c>
      <c r="F6" s="9">
        <v>65139000</v>
      </c>
      <c r="G6" s="9">
        <v>50923000</v>
      </c>
      <c r="H6" s="9">
        <v>46271000</v>
      </c>
      <c r="I6" s="9">
        <v>69415000</v>
      </c>
      <c r="J6" s="9">
        <v>83688000</v>
      </c>
      <c r="K6" s="9">
        <v>92327000</v>
      </c>
      <c r="L6" s="9">
        <v>94294000</v>
      </c>
      <c r="M6" s="9">
        <v>86534000</v>
      </c>
      <c r="N6" s="9">
        <v>83689000</v>
      </c>
      <c r="O6" s="9">
        <v>92797000</v>
      </c>
      <c r="P6" s="9">
        <v>70664000</v>
      </c>
      <c r="Q6" s="9">
        <v>63775000</v>
      </c>
      <c r="R6" s="9">
        <v>52675000</v>
      </c>
      <c r="S6" s="9">
        <v>81882000</v>
      </c>
      <c r="T6" s="9">
        <v>73747000</v>
      </c>
      <c r="U6" s="9">
        <v>69248000</v>
      </c>
      <c r="W6" s="9">
        <v>219051000</v>
      </c>
      <c r="X6" s="9">
        <v>250297000</v>
      </c>
      <c r="Y6" s="9">
        <v>356844000</v>
      </c>
      <c r="Z6" s="9">
        <v>279911000</v>
      </c>
    </row>
    <row r="7" spans="1:26" ht="15" customHeight="1" x14ac:dyDescent="0.25">
      <c r="A7" s="4" t="s">
        <v>161</v>
      </c>
      <c r="C7" s="10">
        <v>0</v>
      </c>
      <c r="D7" s="10">
        <v>0</v>
      </c>
      <c r="E7" s="10">
        <v>61101000</v>
      </c>
      <c r="F7" s="10">
        <v>41807000</v>
      </c>
      <c r="G7" s="10">
        <v>42266000</v>
      </c>
      <c r="H7" s="10">
        <v>42266000</v>
      </c>
      <c r="I7" s="10">
        <v>28972000</v>
      </c>
      <c r="J7" s="10">
        <v>27182000</v>
      </c>
      <c r="K7" s="10">
        <v>27481000</v>
      </c>
      <c r="L7" s="10">
        <v>27481000</v>
      </c>
      <c r="M7" s="10">
        <v>20255000</v>
      </c>
      <c r="N7" s="10">
        <v>19648000</v>
      </c>
      <c r="O7" s="10">
        <v>19562000</v>
      </c>
      <c r="P7" s="10">
        <v>19500000</v>
      </c>
      <c r="Q7" s="10">
        <v>13300000</v>
      </c>
      <c r="R7" s="10">
        <v>12238000</v>
      </c>
      <c r="S7" s="10">
        <v>12351000</v>
      </c>
      <c r="T7" s="10">
        <v>12351000</v>
      </c>
      <c r="U7" s="10">
        <v>6359000</v>
      </c>
      <c r="W7" s="10">
        <v>102908000</v>
      </c>
      <c r="X7" s="10">
        <v>140686000</v>
      </c>
      <c r="Y7" s="10">
        <v>94865000</v>
      </c>
      <c r="Z7" s="10">
        <v>64600000</v>
      </c>
    </row>
    <row r="8" spans="1:26" ht="15" customHeight="1" x14ac:dyDescent="0.25">
      <c r="A8" s="3" t="s">
        <v>162</v>
      </c>
      <c r="C8" s="29">
        <f t="shared" ref="C8:U8" si="0">SUM(C6:C7)</f>
        <v>6203000</v>
      </c>
      <c r="D8" s="29">
        <f t="shared" si="0"/>
        <v>6521000</v>
      </c>
      <c r="E8" s="29">
        <f t="shared" si="0"/>
        <v>202289000</v>
      </c>
      <c r="F8" s="29">
        <f t="shared" si="0"/>
        <v>106946000</v>
      </c>
      <c r="G8" s="29">
        <f t="shared" si="0"/>
        <v>93189000</v>
      </c>
      <c r="H8" s="29">
        <f t="shared" si="0"/>
        <v>88537000</v>
      </c>
      <c r="I8" s="29">
        <f t="shared" si="0"/>
        <v>98387000</v>
      </c>
      <c r="J8" s="29">
        <f t="shared" si="0"/>
        <v>110870000</v>
      </c>
      <c r="K8" s="29">
        <f t="shared" si="0"/>
        <v>119808000</v>
      </c>
      <c r="L8" s="29">
        <f t="shared" si="0"/>
        <v>121775000</v>
      </c>
      <c r="M8" s="29">
        <f t="shared" si="0"/>
        <v>106789000</v>
      </c>
      <c r="N8" s="29">
        <f t="shared" si="0"/>
        <v>103337000</v>
      </c>
      <c r="O8" s="29">
        <f t="shared" si="0"/>
        <v>112359000</v>
      </c>
      <c r="P8" s="29">
        <f t="shared" si="0"/>
        <v>90164000</v>
      </c>
      <c r="Q8" s="29">
        <f t="shared" si="0"/>
        <v>77075000</v>
      </c>
      <c r="R8" s="29">
        <f t="shared" si="0"/>
        <v>64913000</v>
      </c>
      <c r="S8" s="29">
        <f t="shared" si="0"/>
        <v>94233000</v>
      </c>
      <c r="T8" s="29">
        <f t="shared" si="0"/>
        <v>86098000</v>
      </c>
      <c r="U8" s="29">
        <f t="shared" si="0"/>
        <v>75607000</v>
      </c>
      <c r="W8" s="29">
        <f>SUM(W6:W7)</f>
        <v>321959000</v>
      </c>
      <c r="X8" s="29">
        <f>SUM(X6:X7)</f>
        <v>390983000</v>
      </c>
      <c r="Y8" s="29">
        <f>SUM(Y6:Y7)</f>
        <v>451709000</v>
      </c>
      <c r="Z8" s="29">
        <f>SUM(Z6:Z7)</f>
        <v>344511000</v>
      </c>
    </row>
    <row r="9" spans="1:26" ht="15" customHeight="1" x14ac:dyDescent="0.25">
      <c r="A9" s="4" t="s">
        <v>163</v>
      </c>
      <c r="C9" s="13">
        <v>14261000</v>
      </c>
      <c r="D9" s="13">
        <v>17039000</v>
      </c>
      <c r="E9" s="13">
        <v>16668000</v>
      </c>
      <c r="F9" s="13">
        <v>16853000</v>
      </c>
      <c r="G9" s="13">
        <v>17038521.82</v>
      </c>
      <c r="H9" s="13">
        <v>17038521.82</v>
      </c>
      <c r="I9" s="13">
        <v>16668119.17</v>
      </c>
      <c r="J9" s="13">
        <v>11546122.23</v>
      </c>
      <c r="K9" s="13">
        <v>9034000</v>
      </c>
      <c r="L9" s="13">
        <v>9034000</v>
      </c>
      <c r="M9" s="13">
        <v>8838000</v>
      </c>
      <c r="N9" s="13">
        <v>8936000</v>
      </c>
      <c r="O9" s="13">
        <v>9034000</v>
      </c>
      <c r="P9" s="13">
        <v>9034000</v>
      </c>
      <c r="Q9" s="13">
        <v>8936024.7200000007</v>
      </c>
      <c r="R9" s="13">
        <v>8936024.7300000004</v>
      </c>
      <c r="S9" s="13">
        <v>9034000</v>
      </c>
      <c r="T9" s="13">
        <v>9034000</v>
      </c>
      <c r="U9" s="13">
        <v>5805000</v>
      </c>
      <c r="W9" s="13">
        <v>64821000</v>
      </c>
      <c r="X9" s="13">
        <v>62291285.039999999</v>
      </c>
      <c r="Y9" s="13">
        <v>35842296.979999997</v>
      </c>
      <c r="Z9" s="13">
        <v>35940049.450000003</v>
      </c>
    </row>
    <row r="10" spans="1:26" ht="15" customHeight="1" x14ac:dyDescent="0.25">
      <c r="A10" s="4" t="s">
        <v>164</v>
      </c>
      <c r="C10" s="13">
        <v>0</v>
      </c>
      <c r="D10" s="13">
        <v>0</v>
      </c>
      <c r="E10" s="13">
        <v>0</v>
      </c>
      <c r="F10" s="13">
        <v>0</v>
      </c>
      <c r="G10" s="13">
        <v>0</v>
      </c>
      <c r="H10" s="13">
        <v>5800000</v>
      </c>
      <c r="I10" s="13">
        <v>10201782.689999999</v>
      </c>
      <c r="J10" s="13">
        <v>10315135.83</v>
      </c>
      <c r="K10" s="13">
        <v>10400000</v>
      </c>
      <c r="L10" s="13">
        <v>10500000</v>
      </c>
      <c r="M10" s="13">
        <v>10200000</v>
      </c>
      <c r="N10" s="13">
        <v>10300000</v>
      </c>
      <c r="O10" s="13">
        <v>10429000</v>
      </c>
      <c r="P10" s="13">
        <v>10400000</v>
      </c>
      <c r="Q10" s="13">
        <v>6900000</v>
      </c>
      <c r="R10" s="13">
        <v>5171500</v>
      </c>
      <c r="S10" s="13">
        <v>5221000</v>
      </c>
      <c r="T10" s="13">
        <v>5221000</v>
      </c>
      <c r="U10" s="13">
        <v>5108000</v>
      </c>
      <c r="W10" s="13">
        <v>0</v>
      </c>
      <c r="X10" s="13">
        <v>26316918.52</v>
      </c>
      <c r="Y10" s="13">
        <v>41400000</v>
      </c>
      <c r="Z10" s="13">
        <v>32900511.030000001</v>
      </c>
    </row>
    <row r="11" spans="1:26" ht="15" customHeight="1" x14ac:dyDescent="0.25">
      <c r="A11" s="4" t="s">
        <v>165</v>
      </c>
      <c r="C11" s="10">
        <v>0</v>
      </c>
      <c r="D11" s="10">
        <v>0</v>
      </c>
      <c r="E11" s="10">
        <v>0</v>
      </c>
      <c r="F11" s="10">
        <v>0</v>
      </c>
      <c r="G11" s="10">
        <v>0</v>
      </c>
      <c r="H11" s="10">
        <v>64900000</v>
      </c>
      <c r="I11" s="10">
        <v>92169107.260000005</v>
      </c>
      <c r="J11" s="10">
        <v>97656096.950000003</v>
      </c>
      <c r="K11" s="10">
        <v>108700000</v>
      </c>
      <c r="L11" s="10">
        <v>128100000</v>
      </c>
      <c r="M11" s="10">
        <v>93900000</v>
      </c>
      <c r="N11" s="10">
        <v>91200000</v>
      </c>
      <c r="O11" s="10">
        <v>95910000</v>
      </c>
      <c r="P11" s="10">
        <v>114700000</v>
      </c>
      <c r="Q11" s="10">
        <v>95973000</v>
      </c>
      <c r="R11" s="10">
        <v>100125000</v>
      </c>
      <c r="S11" s="10">
        <v>107263000</v>
      </c>
      <c r="T11" s="10">
        <v>86776000</v>
      </c>
      <c r="U11" s="10">
        <v>36062000</v>
      </c>
      <c r="W11" s="10">
        <v>0</v>
      </c>
      <c r="X11" s="10">
        <v>254725204.21000001</v>
      </c>
      <c r="Y11" s="10">
        <v>421900000</v>
      </c>
      <c r="Z11" s="10">
        <v>406708000</v>
      </c>
    </row>
    <row r="12" spans="1:26" ht="15" customHeight="1" x14ac:dyDescent="0.25">
      <c r="A12" s="3" t="s">
        <v>166</v>
      </c>
      <c r="C12" s="27">
        <f t="shared" ref="C12:U12" si="1">SUM(C8:C11)</f>
        <v>20464000</v>
      </c>
      <c r="D12" s="27">
        <f t="shared" si="1"/>
        <v>23560000</v>
      </c>
      <c r="E12" s="27">
        <f t="shared" si="1"/>
        <v>218957000</v>
      </c>
      <c r="F12" s="27">
        <f t="shared" si="1"/>
        <v>123799000</v>
      </c>
      <c r="G12" s="27">
        <f t="shared" si="1"/>
        <v>110227521.81999999</v>
      </c>
      <c r="H12" s="27">
        <f t="shared" si="1"/>
        <v>176275521.81999999</v>
      </c>
      <c r="I12" s="27">
        <f t="shared" si="1"/>
        <v>217426009.12</v>
      </c>
      <c r="J12" s="27">
        <f t="shared" si="1"/>
        <v>230387355.00999999</v>
      </c>
      <c r="K12" s="27">
        <f t="shared" si="1"/>
        <v>247942000</v>
      </c>
      <c r="L12" s="27">
        <f t="shared" si="1"/>
        <v>269409000</v>
      </c>
      <c r="M12" s="27">
        <f t="shared" si="1"/>
        <v>219727000</v>
      </c>
      <c r="N12" s="27">
        <f t="shared" si="1"/>
        <v>213773000</v>
      </c>
      <c r="O12" s="27">
        <f t="shared" si="1"/>
        <v>227732000</v>
      </c>
      <c r="P12" s="27">
        <f t="shared" si="1"/>
        <v>224298000</v>
      </c>
      <c r="Q12" s="27">
        <f t="shared" si="1"/>
        <v>188884024.72</v>
      </c>
      <c r="R12" s="27">
        <f t="shared" si="1"/>
        <v>179145524.73000002</v>
      </c>
      <c r="S12" s="27">
        <f t="shared" si="1"/>
        <v>215751000</v>
      </c>
      <c r="T12" s="27">
        <f t="shared" si="1"/>
        <v>187129000</v>
      </c>
      <c r="U12" s="27">
        <f t="shared" si="1"/>
        <v>122582000</v>
      </c>
      <c r="W12" s="27">
        <f>SUM(W8:W11)</f>
        <v>386780000</v>
      </c>
      <c r="X12" s="27">
        <f>SUM(X8:X11)</f>
        <v>734316407.76999998</v>
      </c>
      <c r="Y12" s="27">
        <f>SUM(Y8:Y11)</f>
        <v>950851296.98000002</v>
      </c>
      <c r="Z12" s="27">
        <f>SUM(Z8:Z11)</f>
        <v>820059560.48000002</v>
      </c>
    </row>
    <row r="13" spans="1:26" ht="15" customHeight="1" x14ac:dyDescent="0.25">
      <c r="C13" s="59"/>
      <c r="D13" s="59"/>
      <c r="E13" s="59"/>
      <c r="F13" s="24"/>
      <c r="G13" s="24"/>
      <c r="H13" s="24"/>
      <c r="I13" s="24"/>
      <c r="J13" s="24"/>
      <c r="K13" s="24"/>
      <c r="L13" s="24"/>
      <c r="M13" s="24"/>
      <c r="N13" s="24"/>
      <c r="O13" s="24"/>
      <c r="P13" s="24"/>
      <c r="Q13" s="24"/>
      <c r="R13" s="24"/>
      <c r="S13" s="24"/>
      <c r="T13" s="24"/>
      <c r="U13" s="24"/>
      <c r="W13" s="24"/>
      <c r="X13" s="24"/>
      <c r="Y13" s="24"/>
      <c r="Z13" s="24"/>
    </row>
    <row r="14" spans="1:26" ht="14.25" customHeight="1" x14ac:dyDescent="0.25">
      <c r="A14" s="7" t="s">
        <v>167</v>
      </c>
    </row>
    <row r="15" spans="1:26" ht="14.25" customHeight="1" x14ac:dyDescent="0.25">
      <c r="A15" s="4" t="s">
        <v>168</v>
      </c>
    </row>
    <row r="16" spans="1:26" ht="14.25" customHeight="1" x14ac:dyDescent="0.25">
      <c r="A16" s="63" t="s">
        <v>169</v>
      </c>
      <c r="B16" s="61"/>
      <c r="C16" s="61"/>
      <c r="D16" s="61"/>
    </row>
    <row r="17" spans="17:18" ht="13.25" customHeight="1" x14ac:dyDescent="0.25"/>
    <row r="18" spans="17:18" ht="13.25" customHeight="1" x14ac:dyDescent="0.25"/>
    <row r="19" spans="17:18" ht="13.25" customHeight="1" x14ac:dyDescent="0.25">
      <c r="Q19" s="61"/>
      <c r="R19" s="61"/>
    </row>
    <row r="20" spans="17:18" ht="13.25" customHeight="1" x14ac:dyDescent="0.25"/>
    <row r="21" spans="17:18" ht="13.25" customHeight="1" x14ac:dyDescent="0.25"/>
    <row r="22" spans="17:18" ht="13.25" customHeight="1" x14ac:dyDescent="0.25"/>
    <row r="23" spans="17:18" ht="15" customHeight="1" x14ac:dyDescent="0.25"/>
    <row r="24" spans="17:18" ht="15" customHeight="1" x14ac:dyDescent="0.25"/>
    <row r="25" spans="17:18" ht="15" customHeight="1" x14ac:dyDescent="0.25"/>
    <row r="26" spans="17:18" ht="15" customHeight="1" x14ac:dyDescent="0.25"/>
    <row r="27" spans="17:18" ht="15" customHeight="1" x14ac:dyDescent="0.25"/>
    <row r="28" spans="17:18" ht="15" customHeight="1" x14ac:dyDescent="0.25"/>
    <row r="29" spans="17:18" ht="15" customHeight="1" x14ac:dyDescent="0.25"/>
    <row r="30" spans="17:18" ht="15" customHeight="1" x14ac:dyDescent="0.25"/>
    <row r="31" spans="17:18" ht="15" customHeight="1" x14ac:dyDescent="0.25"/>
    <row r="32" spans="17:18"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sheetData>
  <mergeCells count="4">
    <mergeCell ref="C3:S3"/>
    <mergeCell ref="A16:D16"/>
    <mergeCell ref="Q19:R19"/>
    <mergeCell ref="W3:Z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Selected Unaudited Financials</vt:lpstr>
      <vt:lpstr>GAAP IS</vt:lpstr>
      <vt:lpstr>Non-GAAP Items</vt:lpstr>
      <vt:lpstr>Balance Sheet</vt:lpstr>
      <vt:lpstr>Operating Metrics</vt:lpstr>
      <vt:lpstr>Portfolio Metrics</vt:lpstr>
      <vt:lpstr>Share-Based Payment Expense</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Maggie Dean</cp:lastModifiedBy>
  <cp:revision>2</cp:revision>
  <dcterms:created xsi:type="dcterms:W3CDTF">2025-06-02T21:59:45Z</dcterms:created>
  <dcterms:modified xsi:type="dcterms:W3CDTF">2025-06-02T21:59:45Z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{1D01EBCB-1BE8-4689-8822-C03EADC56B6F}</vt:lpwstr>
  </property>
</Properties>
</file>