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defaultThemeVersion="166925"/>
  <mc:AlternateContent xmlns:mc="http://schemas.openxmlformats.org/markup-compatibility/2006">
    <mc:Choice Requires="x15">
      <x15ac:absPath xmlns:x15ac="http://schemas.microsoft.com/office/spreadsheetml/2010/11/ac" url="/Users/josh.womack/Downloads/"/>
    </mc:Choice>
  </mc:AlternateContent>
  <xr:revisionPtr revIDLastSave="0" documentId="8_{39869D49-05D0-F340-93D4-D6981282C5CA}" xr6:coauthVersionLast="47" xr6:coauthVersionMax="47" xr10:uidLastSave="{00000000-0000-0000-0000-000000000000}"/>
  <bookViews>
    <workbookView xWindow="0" yWindow="760" windowWidth="34560" windowHeight="20200" tabRatio="500" activeTab="4" xr2:uid="{00000000-000D-0000-FFFF-FFFF00000000}"/>
  </bookViews>
  <sheets>
    <sheet name="Selected Unaudited Financials" sheetId="1" r:id="rId1"/>
    <sheet name="GAAP IS" sheetId="2" r:id="rId2"/>
    <sheet name="Non-GAAP Items" sheetId="3" r:id="rId3"/>
    <sheet name="Balance Sheet" sheetId="4" r:id="rId4"/>
    <sheet name="Operating Metrics" sheetId="5" r:id="rId5"/>
    <sheet name="Portfolio Metrics" sheetId="6" r:id="rId6"/>
    <sheet name="Share-Based Payment Expense"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7" l="1"/>
  <c r="G12" i="7"/>
  <c r="AE8" i="7"/>
  <c r="AE12" i="7" s="1"/>
  <c r="AC8" i="7"/>
  <c r="AC12" i="7" s="1"/>
  <c r="AA8" i="7"/>
  <c r="AA12" i="7" s="1"/>
  <c r="Y8" i="7"/>
  <c r="Y12" i="7" s="1"/>
  <c r="W8" i="7"/>
  <c r="W12" i="7" s="1"/>
  <c r="U8" i="7"/>
  <c r="U12" i="7" s="1"/>
  <c r="S8" i="7"/>
  <c r="S12" i="7" s="1"/>
  <c r="Q8" i="7"/>
  <c r="Q12" i="7" s="1"/>
  <c r="O8" i="7"/>
  <c r="O12" i="7" s="1"/>
  <c r="M8" i="7"/>
  <c r="M12" i="7" s="1"/>
  <c r="K8" i="7"/>
  <c r="I8" i="7"/>
  <c r="I12" i="7" s="1"/>
  <c r="G8" i="7"/>
  <c r="E8" i="7"/>
  <c r="E12" i="7" s="1"/>
  <c r="C8" i="7"/>
  <c r="C12" i="7" s="1"/>
  <c r="AO11" i="6"/>
  <c r="AO17" i="6" s="1"/>
  <c r="AM11" i="6"/>
  <c r="AM17" i="6" s="1"/>
  <c r="AK11" i="6"/>
  <c r="AK17" i="6" s="1"/>
  <c r="AI11" i="6"/>
  <c r="AI17" i="6" s="1"/>
  <c r="AG11" i="6"/>
  <c r="AG17" i="6" s="1"/>
  <c r="AE11" i="6"/>
  <c r="AE17" i="6" s="1"/>
  <c r="AC11" i="6"/>
  <c r="AC17" i="6" s="1"/>
  <c r="AA11" i="6"/>
  <c r="AA17" i="6" s="1"/>
  <c r="Y11" i="6"/>
  <c r="Y17" i="6" s="1"/>
  <c r="W11" i="6"/>
  <c r="W17" i="6" s="1"/>
  <c r="U11" i="6"/>
  <c r="U17" i="6" s="1"/>
  <c r="S11" i="6"/>
  <c r="S17" i="6" s="1"/>
  <c r="Q11" i="6"/>
  <c r="Q17" i="6" s="1"/>
  <c r="O11" i="6"/>
  <c r="O17" i="6" s="1"/>
  <c r="M11" i="6"/>
  <c r="M17" i="6" s="1"/>
  <c r="K11" i="6"/>
  <c r="K17" i="6" s="1"/>
  <c r="I11" i="6"/>
  <c r="I17" i="6" s="1"/>
  <c r="G11" i="6"/>
  <c r="G17" i="6" s="1"/>
  <c r="E11" i="6"/>
  <c r="E17" i="6" s="1"/>
  <c r="C11" i="6"/>
  <c r="C17" i="6" s="1"/>
  <c r="AO38" i="4"/>
  <c r="AM38" i="4"/>
  <c r="AK38" i="4"/>
  <c r="AI38" i="4"/>
  <c r="AG38" i="4"/>
  <c r="AE38" i="4"/>
  <c r="AC38" i="4"/>
  <c r="AA38" i="4"/>
  <c r="Y38" i="4"/>
  <c r="W38" i="4"/>
  <c r="U38" i="4"/>
  <c r="U39" i="4" s="1"/>
  <c r="S38" i="4"/>
  <c r="S39" i="4" s="1"/>
  <c r="Q38" i="4"/>
  <c r="O38" i="4"/>
  <c r="M38" i="4"/>
  <c r="M39" i="4" s="1"/>
  <c r="K38" i="4"/>
  <c r="K39" i="4" s="1"/>
  <c r="I38" i="4"/>
  <c r="I39" i="4" s="1"/>
  <c r="G38" i="4"/>
  <c r="E38" i="4"/>
  <c r="E39" i="4" s="1"/>
  <c r="C38" i="4"/>
  <c r="C39" i="4" s="1"/>
  <c r="AO29" i="4"/>
  <c r="AO39" i="4" s="1"/>
  <c r="AM29" i="4"/>
  <c r="AM39" i="4" s="1"/>
  <c r="AK29" i="4"/>
  <c r="AK39" i="4" s="1"/>
  <c r="AI29" i="4"/>
  <c r="AI39" i="4" s="1"/>
  <c r="AG29" i="4"/>
  <c r="AG39" i="4" s="1"/>
  <c r="AE29" i="4"/>
  <c r="AE39" i="4" s="1"/>
  <c r="AC29" i="4"/>
  <c r="AC39" i="4" s="1"/>
  <c r="AA29" i="4"/>
  <c r="AA39" i="4" s="1"/>
  <c r="Y29" i="4"/>
  <c r="Y39" i="4" s="1"/>
  <c r="W29" i="4"/>
  <c r="W39" i="4" s="1"/>
  <c r="S29" i="4"/>
  <c r="Q29" i="4"/>
  <c r="Q39" i="4" s="1"/>
  <c r="O29" i="4"/>
  <c r="O39" i="4" s="1"/>
  <c r="M29" i="4"/>
  <c r="K29" i="4"/>
  <c r="I29" i="4"/>
  <c r="G29" i="4"/>
  <c r="G39" i="4" s="1"/>
  <c r="E29" i="4"/>
  <c r="C29" i="4"/>
  <c r="AO19" i="4"/>
  <c r="AK19" i="4"/>
  <c r="AE19" i="4"/>
  <c r="AC19" i="4"/>
  <c r="AA19" i="4"/>
  <c r="W19" i="4"/>
  <c r="S19" i="4"/>
  <c r="O19" i="4"/>
  <c r="I19" i="4"/>
  <c r="G19" i="4"/>
  <c r="E19" i="4"/>
  <c r="AO12" i="4"/>
  <c r="AM12" i="4"/>
  <c r="AM19" i="4" s="1"/>
  <c r="AK12" i="4"/>
  <c r="AI12" i="4"/>
  <c r="AI19" i="4" s="1"/>
  <c r="AG12" i="4"/>
  <c r="AG19" i="4" s="1"/>
  <c r="AE12" i="4"/>
  <c r="AC12" i="4"/>
  <c r="AA12" i="4"/>
  <c r="Y12" i="4"/>
  <c r="Y19" i="4" s="1"/>
  <c r="W12" i="4"/>
  <c r="S12" i="4"/>
  <c r="Q12" i="4"/>
  <c r="Q19" i="4" s="1"/>
  <c r="O12" i="4"/>
  <c r="M12" i="4"/>
  <c r="M19" i="4" s="1"/>
  <c r="K12" i="4"/>
  <c r="K19" i="4" s="1"/>
  <c r="I12" i="4"/>
  <c r="G12" i="4"/>
  <c r="E12" i="4"/>
  <c r="C12" i="4"/>
  <c r="C19" i="4" s="1"/>
  <c r="AK90" i="3"/>
  <c r="C90" i="3"/>
  <c r="AO84" i="3"/>
  <c r="AO90" i="3" s="1"/>
  <c r="AM84" i="3"/>
  <c r="AM90" i="3" s="1"/>
  <c r="AK84" i="3"/>
  <c r="AI84" i="3"/>
  <c r="AI90" i="3" s="1"/>
  <c r="AG84" i="3"/>
  <c r="AG90" i="3" s="1"/>
  <c r="AE84" i="3"/>
  <c r="AE90" i="3" s="1"/>
  <c r="AC84" i="3"/>
  <c r="AC90" i="3" s="1"/>
  <c r="AA84" i="3"/>
  <c r="AA90" i="3" s="1"/>
  <c r="Y84" i="3"/>
  <c r="Y90" i="3" s="1"/>
  <c r="W84" i="3"/>
  <c r="W90" i="3" s="1"/>
  <c r="U84" i="3"/>
  <c r="U90" i="3" s="1"/>
  <c r="S84" i="3"/>
  <c r="S90" i="3" s="1"/>
  <c r="Q84" i="3"/>
  <c r="Q90" i="3" s="1"/>
  <c r="O84" i="3"/>
  <c r="O90" i="3" s="1"/>
  <c r="M84" i="3"/>
  <c r="M90" i="3" s="1"/>
  <c r="K84" i="3"/>
  <c r="K90" i="3" s="1"/>
  <c r="I84" i="3"/>
  <c r="I90" i="3" s="1"/>
  <c r="G84" i="3"/>
  <c r="G90" i="3" s="1"/>
  <c r="E84" i="3"/>
  <c r="E90" i="3" s="1"/>
  <c r="C84" i="3"/>
  <c r="AO76" i="3"/>
  <c r="AO82" i="3" s="1"/>
  <c r="AM76" i="3"/>
  <c r="AM82" i="3" s="1"/>
  <c r="AK76" i="3"/>
  <c r="AK82" i="3" s="1"/>
  <c r="AI76" i="3"/>
  <c r="AI82" i="3" s="1"/>
  <c r="AG76" i="3"/>
  <c r="AG82" i="3" s="1"/>
  <c r="AE76" i="3"/>
  <c r="AE82" i="3" s="1"/>
  <c r="AC76" i="3"/>
  <c r="AC82" i="3" s="1"/>
  <c r="AA76" i="3"/>
  <c r="AA82" i="3" s="1"/>
  <c r="Y76" i="3"/>
  <c r="Y82" i="3" s="1"/>
  <c r="W76" i="3"/>
  <c r="W82" i="3" s="1"/>
  <c r="U76" i="3"/>
  <c r="U82" i="3" s="1"/>
  <c r="S76" i="3"/>
  <c r="S82" i="3" s="1"/>
  <c r="Q76" i="3"/>
  <c r="Q82" i="3" s="1"/>
  <c r="O76" i="3"/>
  <c r="O82" i="3" s="1"/>
  <c r="M76" i="3"/>
  <c r="M82" i="3" s="1"/>
  <c r="K76" i="3"/>
  <c r="K82" i="3" s="1"/>
  <c r="I76" i="3"/>
  <c r="I82" i="3" s="1"/>
  <c r="G76" i="3"/>
  <c r="G82" i="3" s="1"/>
  <c r="E76" i="3"/>
  <c r="E82" i="3" s="1"/>
  <c r="C76" i="3"/>
  <c r="C82" i="3" s="1"/>
  <c r="AO68" i="3"/>
  <c r="AO74" i="3" s="1"/>
  <c r="AM68" i="3"/>
  <c r="AM74" i="3" s="1"/>
  <c r="AK68" i="3"/>
  <c r="AK74" i="3" s="1"/>
  <c r="AI68" i="3"/>
  <c r="AI74" i="3" s="1"/>
  <c r="AG68" i="3"/>
  <c r="AG74" i="3" s="1"/>
  <c r="AE68" i="3"/>
  <c r="AE74" i="3" s="1"/>
  <c r="AC68" i="3"/>
  <c r="AC74" i="3" s="1"/>
  <c r="AA68" i="3"/>
  <c r="AA74" i="3" s="1"/>
  <c r="Y68" i="3"/>
  <c r="Y74" i="3" s="1"/>
  <c r="W68" i="3"/>
  <c r="W74" i="3" s="1"/>
  <c r="U68" i="3"/>
  <c r="U74" i="3" s="1"/>
  <c r="S68" i="3"/>
  <c r="S74" i="3" s="1"/>
  <c r="Q68" i="3"/>
  <c r="Q74" i="3" s="1"/>
  <c r="O68" i="3"/>
  <c r="O74" i="3" s="1"/>
  <c r="M68" i="3"/>
  <c r="M74" i="3" s="1"/>
  <c r="K68" i="3"/>
  <c r="K74" i="3" s="1"/>
  <c r="I68" i="3"/>
  <c r="I74" i="3" s="1"/>
  <c r="G68" i="3"/>
  <c r="G74" i="3" s="1"/>
  <c r="E68" i="3"/>
  <c r="E74" i="3" s="1"/>
  <c r="C68" i="3"/>
  <c r="C74" i="3" s="1"/>
  <c r="AO60" i="3"/>
  <c r="AO66" i="3" s="1"/>
  <c r="AM60" i="3"/>
  <c r="AM66" i="3" s="1"/>
  <c r="AK60" i="3"/>
  <c r="AK66" i="3" s="1"/>
  <c r="AI60" i="3"/>
  <c r="AI66" i="3" s="1"/>
  <c r="AG60" i="3"/>
  <c r="AG66" i="3" s="1"/>
  <c r="AE60" i="3"/>
  <c r="AE66" i="3" s="1"/>
  <c r="AC60" i="3"/>
  <c r="AC66" i="3" s="1"/>
  <c r="AA60" i="3"/>
  <c r="AA66" i="3" s="1"/>
  <c r="Y60" i="3"/>
  <c r="Y66" i="3" s="1"/>
  <c r="W60" i="3"/>
  <c r="W66" i="3" s="1"/>
  <c r="U60" i="3"/>
  <c r="U66" i="3" s="1"/>
  <c r="S60" i="3"/>
  <c r="S66" i="3" s="1"/>
  <c r="Q60" i="3"/>
  <c r="Q66" i="3" s="1"/>
  <c r="O60" i="3"/>
  <c r="O66" i="3" s="1"/>
  <c r="M60" i="3"/>
  <c r="M66" i="3" s="1"/>
  <c r="K60" i="3"/>
  <c r="K66" i="3" s="1"/>
  <c r="I60" i="3"/>
  <c r="I66" i="3" s="1"/>
  <c r="G60" i="3"/>
  <c r="G66" i="3" s="1"/>
  <c r="E60" i="3"/>
  <c r="E66" i="3" s="1"/>
  <c r="C60" i="3"/>
  <c r="C66" i="3" s="1"/>
  <c r="AM58" i="3"/>
  <c r="AO52" i="3"/>
  <c r="AO58" i="3" s="1"/>
  <c r="AM52" i="3"/>
  <c r="AK52" i="3"/>
  <c r="AK58" i="3" s="1"/>
  <c r="AI52" i="3"/>
  <c r="AI58" i="3" s="1"/>
  <c r="AG52" i="3"/>
  <c r="AG58" i="3" s="1"/>
  <c r="AE52" i="3"/>
  <c r="AE58" i="3" s="1"/>
  <c r="AC52" i="3"/>
  <c r="AC58" i="3" s="1"/>
  <c r="AA52" i="3"/>
  <c r="AA58" i="3" s="1"/>
  <c r="Y52" i="3"/>
  <c r="Y58" i="3" s="1"/>
  <c r="W52" i="3"/>
  <c r="W58" i="3" s="1"/>
  <c r="U52" i="3"/>
  <c r="U58" i="3" s="1"/>
  <c r="S52" i="3"/>
  <c r="S58" i="3" s="1"/>
  <c r="Q52" i="3"/>
  <c r="Q58" i="3" s="1"/>
  <c r="O52" i="3"/>
  <c r="O58" i="3" s="1"/>
  <c r="M52" i="3"/>
  <c r="M58" i="3" s="1"/>
  <c r="K52" i="3"/>
  <c r="K58" i="3" s="1"/>
  <c r="I52" i="3"/>
  <c r="I58" i="3" s="1"/>
  <c r="G52" i="3"/>
  <c r="G58" i="3" s="1"/>
  <c r="E52" i="3"/>
  <c r="E58" i="3" s="1"/>
  <c r="C52" i="3"/>
  <c r="C58" i="3" s="1"/>
  <c r="AO44" i="3"/>
  <c r="AO50" i="3" s="1"/>
  <c r="AM44" i="3"/>
  <c r="AM50" i="3" s="1"/>
  <c r="AK44" i="3"/>
  <c r="AK50" i="3" s="1"/>
  <c r="AI44" i="3"/>
  <c r="AI50" i="3" s="1"/>
  <c r="AG44" i="3"/>
  <c r="AG50" i="3" s="1"/>
  <c r="AE44" i="3"/>
  <c r="AE50" i="3" s="1"/>
  <c r="AC44" i="3"/>
  <c r="AC50" i="3" s="1"/>
  <c r="AA44" i="3"/>
  <c r="AA50" i="3" s="1"/>
  <c r="Y44" i="3"/>
  <c r="Y50" i="3" s="1"/>
  <c r="W44" i="3"/>
  <c r="W50" i="3" s="1"/>
  <c r="U44" i="3"/>
  <c r="U50" i="3" s="1"/>
  <c r="S44" i="3"/>
  <c r="S50" i="3" s="1"/>
  <c r="Q44" i="3"/>
  <c r="Q50" i="3" s="1"/>
  <c r="O44" i="3"/>
  <c r="O50" i="3" s="1"/>
  <c r="M44" i="3"/>
  <c r="M50" i="3" s="1"/>
  <c r="K44" i="3"/>
  <c r="K50" i="3" s="1"/>
  <c r="I44" i="3"/>
  <c r="I50" i="3" s="1"/>
  <c r="G44" i="3"/>
  <c r="G50" i="3" s="1"/>
  <c r="E44" i="3"/>
  <c r="E50" i="3" s="1"/>
  <c r="C44" i="3"/>
  <c r="C50" i="3" s="1"/>
  <c r="AO36" i="3"/>
  <c r="AO42" i="3" s="1"/>
  <c r="AM36" i="3"/>
  <c r="AM42" i="3" s="1"/>
  <c r="AK36" i="3"/>
  <c r="AK42" i="3" s="1"/>
  <c r="AI36" i="3"/>
  <c r="AI42" i="3" s="1"/>
  <c r="AG36" i="3"/>
  <c r="AG42" i="3" s="1"/>
  <c r="AE36" i="3"/>
  <c r="AE42" i="3" s="1"/>
  <c r="AC36" i="3"/>
  <c r="AC42" i="3" s="1"/>
  <c r="AA36" i="3"/>
  <c r="AA42" i="3" s="1"/>
  <c r="Y36" i="3"/>
  <c r="Y42" i="3" s="1"/>
  <c r="W36" i="3"/>
  <c r="W42" i="3" s="1"/>
  <c r="U36" i="3"/>
  <c r="U42" i="3" s="1"/>
  <c r="S36" i="3"/>
  <c r="S42" i="3" s="1"/>
  <c r="Q36" i="3"/>
  <c r="Q42" i="3" s="1"/>
  <c r="O36" i="3"/>
  <c r="O42" i="3" s="1"/>
  <c r="M36" i="3"/>
  <c r="M42" i="3" s="1"/>
  <c r="K36" i="3"/>
  <c r="K42" i="3" s="1"/>
  <c r="I36" i="3"/>
  <c r="I42" i="3" s="1"/>
  <c r="G36" i="3"/>
  <c r="G42" i="3" s="1"/>
  <c r="E36" i="3"/>
  <c r="E42" i="3" s="1"/>
  <c r="C36" i="3"/>
  <c r="C42" i="3" s="1"/>
  <c r="W34" i="3"/>
  <c r="AO28" i="3"/>
  <c r="AO34" i="3" s="1"/>
  <c r="AM28" i="3"/>
  <c r="AM34" i="3" s="1"/>
  <c r="AK28" i="3"/>
  <c r="AK34" i="3" s="1"/>
  <c r="AI28" i="3"/>
  <c r="AI34" i="3" s="1"/>
  <c r="AG28" i="3"/>
  <c r="AG34" i="3" s="1"/>
  <c r="AE28" i="3"/>
  <c r="AE34" i="3" s="1"/>
  <c r="AC28" i="3"/>
  <c r="AC34" i="3" s="1"/>
  <c r="AA28" i="3"/>
  <c r="AA34" i="3" s="1"/>
  <c r="Y28" i="3"/>
  <c r="Y34" i="3" s="1"/>
  <c r="W28" i="3"/>
  <c r="U28" i="3"/>
  <c r="U34" i="3" s="1"/>
  <c r="S28" i="3"/>
  <c r="S34" i="3" s="1"/>
  <c r="Q28" i="3"/>
  <c r="Q34" i="3" s="1"/>
  <c r="O28" i="3"/>
  <c r="O34" i="3" s="1"/>
  <c r="M28" i="3"/>
  <c r="M34" i="3" s="1"/>
  <c r="K28" i="3"/>
  <c r="K34" i="3" s="1"/>
  <c r="I28" i="3"/>
  <c r="I34" i="3" s="1"/>
  <c r="G28" i="3"/>
  <c r="G34" i="3" s="1"/>
  <c r="E28" i="3"/>
  <c r="E34" i="3" s="1"/>
  <c r="C28" i="3"/>
  <c r="C34" i="3" s="1"/>
  <c r="W25" i="3"/>
  <c r="C25" i="3"/>
  <c r="W15" i="3"/>
  <c r="G15" i="3"/>
  <c r="AO10" i="3"/>
  <c r="AO15" i="3" s="1"/>
  <c r="AM10" i="3"/>
  <c r="AM15" i="3" s="1"/>
  <c r="AK10" i="3"/>
  <c r="AK15" i="3" s="1"/>
  <c r="AI10" i="3"/>
  <c r="AI15" i="3" s="1"/>
  <c r="AG10" i="3"/>
  <c r="AG15" i="3" s="1"/>
  <c r="AE10" i="3"/>
  <c r="AE15" i="3" s="1"/>
  <c r="AC10" i="3"/>
  <c r="AC15" i="3" s="1"/>
  <c r="AA10" i="3"/>
  <c r="AA15" i="3" s="1"/>
  <c r="Y10" i="3"/>
  <c r="Y15" i="3" s="1"/>
  <c r="W10" i="3"/>
  <c r="U10" i="3"/>
  <c r="U15" i="3" s="1"/>
  <c r="S10" i="3"/>
  <c r="S15" i="3" s="1"/>
  <c r="Q10" i="3"/>
  <c r="Q15" i="3" s="1"/>
  <c r="O10" i="3"/>
  <c r="O15" i="3" s="1"/>
  <c r="M10" i="3"/>
  <c r="M15" i="3" s="1"/>
  <c r="K10" i="3"/>
  <c r="K15" i="3" s="1"/>
  <c r="I10" i="3"/>
  <c r="I15" i="3" s="1"/>
  <c r="G10" i="3"/>
  <c r="E10" i="3"/>
  <c r="E15" i="3" s="1"/>
  <c r="C10" i="3"/>
  <c r="C15" i="3" s="1"/>
  <c r="W38" i="2"/>
  <c r="AQ34" i="2"/>
  <c r="AO34" i="2"/>
  <c r="AM34" i="2"/>
  <c r="AK34" i="2"/>
  <c r="AI34" i="2"/>
  <c r="AG34" i="2"/>
  <c r="AE34" i="2"/>
  <c r="AC34" i="2"/>
  <c r="AA34" i="2"/>
  <c r="Y34" i="2"/>
  <c r="W34" i="2"/>
  <c r="W35" i="2" s="1"/>
  <c r="U34" i="2"/>
  <c r="S34" i="2"/>
  <c r="Q34" i="2"/>
  <c r="O34" i="2"/>
  <c r="M34" i="2"/>
  <c r="K34" i="2"/>
  <c r="I34" i="2"/>
  <c r="G34" i="2"/>
  <c r="E34" i="2"/>
  <c r="C34" i="2"/>
  <c r="AE23" i="2"/>
  <c r="E23" i="2"/>
  <c r="AQ22" i="2"/>
  <c r="AO22" i="2"/>
  <c r="AM22" i="2"/>
  <c r="AK22" i="2"/>
  <c r="AI22" i="2"/>
  <c r="AG22" i="2"/>
  <c r="AE22" i="2"/>
  <c r="AC22" i="2"/>
  <c r="AA22" i="2"/>
  <c r="Y22" i="2"/>
  <c r="W22" i="2"/>
  <c r="U22" i="2"/>
  <c r="S22" i="2"/>
  <c r="Q22" i="2"/>
  <c r="O22" i="2"/>
  <c r="M22" i="2"/>
  <c r="K22" i="2"/>
  <c r="I22" i="2"/>
  <c r="G22" i="2"/>
  <c r="E22" i="2"/>
  <c r="C22" i="2"/>
  <c r="AQ12" i="2"/>
  <c r="AQ23" i="2" s="1"/>
  <c r="AI12" i="2"/>
  <c r="AI23" i="2" s="1"/>
  <c r="AI25" i="2" s="1"/>
  <c r="AI27" i="2" s="1"/>
  <c r="AI29" i="2" s="1"/>
  <c r="AC12" i="2"/>
  <c r="Y12" i="2"/>
  <c r="Y25" i="3" s="1"/>
  <c r="W12" i="2"/>
  <c r="W23" i="2" s="1"/>
  <c r="W25" i="2" s="1"/>
  <c r="W27" i="2" s="1"/>
  <c r="W29" i="2" s="1"/>
  <c r="W39" i="2" s="1"/>
  <c r="O12" i="2"/>
  <c r="I12" i="2"/>
  <c r="E12" i="2"/>
  <c r="E25" i="3" s="1"/>
  <c r="C12" i="2"/>
  <c r="AQ8" i="2"/>
  <c r="AO8" i="2"/>
  <c r="AO12" i="2" s="1"/>
  <c r="AM25" i="3" s="1"/>
  <c r="AM8" i="2"/>
  <c r="AM12" i="2" s="1"/>
  <c r="AK8" i="2"/>
  <c r="AK12" i="2" s="1"/>
  <c r="AI8" i="2"/>
  <c r="AG8" i="2"/>
  <c r="AG12" i="2" s="1"/>
  <c r="AE8" i="2"/>
  <c r="AE12" i="2" s="1"/>
  <c r="AE25" i="3" s="1"/>
  <c r="AC8" i="2"/>
  <c r="AA8" i="2"/>
  <c r="AA12" i="2" s="1"/>
  <c r="Y8" i="2"/>
  <c r="W8" i="2"/>
  <c r="U8" i="2"/>
  <c r="U12" i="2" s="1"/>
  <c r="U25" i="3" s="1"/>
  <c r="S8" i="2"/>
  <c r="S12" i="2" s="1"/>
  <c r="Q8" i="2"/>
  <c r="Q12" i="2" s="1"/>
  <c r="O8" i="2"/>
  <c r="M8" i="2"/>
  <c r="M12" i="2" s="1"/>
  <c r="K8" i="2"/>
  <c r="K12" i="2" s="1"/>
  <c r="K25" i="3" s="1"/>
  <c r="I8" i="2"/>
  <c r="G8" i="2"/>
  <c r="G12" i="2" s="1"/>
  <c r="E8" i="2"/>
  <c r="C8" i="2"/>
  <c r="AI39" i="2" l="1"/>
  <c r="AI38" i="2"/>
  <c r="AO23" i="2"/>
  <c r="M25" i="3"/>
  <c r="M23" i="2"/>
  <c r="AG25" i="3"/>
  <c r="AG23" i="2"/>
  <c r="AE17" i="3"/>
  <c r="AE24" i="3" s="1"/>
  <c r="AE26" i="3" s="1"/>
  <c r="AE25" i="2"/>
  <c r="AE27" i="2" s="1"/>
  <c r="AE29" i="2" s="1"/>
  <c r="Q23" i="2"/>
  <c r="Q25" i="3"/>
  <c r="AI25" i="3"/>
  <c r="AK23" i="2"/>
  <c r="AC25" i="3"/>
  <c r="AC23" i="2"/>
  <c r="W17" i="3"/>
  <c r="W24" i="3" s="1"/>
  <c r="W26" i="3" s="1"/>
  <c r="S23" i="2"/>
  <c r="S25" i="3"/>
  <c r="AM23" i="2"/>
  <c r="AK25" i="3"/>
  <c r="AO17" i="3"/>
  <c r="AO24" i="3" s="1"/>
  <c r="AQ25" i="2"/>
  <c r="AQ27" i="2" s="1"/>
  <c r="E17" i="3"/>
  <c r="E24" i="3" s="1"/>
  <c r="E26" i="3" s="1"/>
  <c r="E25" i="2"/>
  <c r="E27" i="2" s="1"/>
  <c r="E29" i="2" s="1"/>
  <c r="G25" i="3"/>
  <c r="G23" i="2"/>
  <c r="AA25" i="3"/>
  <c r="AA23" i="2"/>
  <c r="K23" i="2"/>
  <c r="C23" i="2"/>
  <c r="AE35" i="2"/>
  <c r="I25" i="3"/>
  <c r="I23" i="2"/>
  <c r="U23" i="2"/>
  <c r="AI35" i="2"/>
  <c r="O25" i="3"/>
  <c r="O23" i="2"/>
  <c r="Y23" i="2"/>
  <c r="C14" i="6"/>
  <c r="W14" i="6"/>
  <c r="E14" i="6"/>
  <c r="Y14" i="6"/>
  <c r="AO25" i="3"/>
  <c r="G14" i="6"/>
  <c r="AA14" i="6"/>
  <c r="I14" i="6"/>
  <c r="AC14" i="6"/>
  <c r="K14" i="6"/>
  <c r="AE14" i="6"/>
  <c r="M14" i="6"/>
  <c r="AG14" i="6"/>
  <c r="O14" i="6"/>
  <c r="AI14" i="6"/>
  <c r="Q14" i="6"/>
  <c r="AK14" i="6"/>
  <c r="S14" i="6"/>
  <c r="AM14" i="6"/>
  <c r="U14" i="6"/>
  <c r="AO14" i="6"/>
  <c r="C25" i="2" l="1"/>
  <c r="C27" i="2" s="1"/>
  <c r="C17" i="3"/>
  <c r="C24" i="3" s="1"/>
  <c r="C26" i="3" s="1"/>
  <c r="E39" i="2"/>
  <c r="E38" i="2"/>
  <c r="AG17" i="3"/>
  <c r="AG24" i="3" s="1"/>
  <c r="AG26" i="3" s="1"/>
  <c r="AG25" i="2"/>
  <c r="AG27" i="2" s="1"/>
  <c r="AG29" i="2" s="1"/>
  <c r="Y17" i="3"/>
  <c r="Y24" i="3" s="1"/>
  <c r="Y26" i="3" s="1"/>
  <c r="Y25" i="2"/>
  <c r="Y27" i="2" s="1"/>
  <c r="Y29" i="2" s="1"/>
  <c r="AQ29" i="2"/>
  <c r="AQ35" i="2"/>
  <c r="AC17" i="3"/>
  <c r="AC24" i="3" s="1"/>
  <c r="AC26" i="3" s="1"/>
  <c r="AC25" i="2"/>
  <c r="AC27" i="2" s="1"/>
  <c r="AC29" i="2" s="1"/>
  <c r="M17" i="3"/>
  <c r="M24" i="3" s="1"/>
  <c r="M26" i="3" s="1"/>
  <c r="M25" i="2"/>
  <c r="M27" i="2" s="1"/>
  <c r="AO26" i="3"/>
  <c r="O17" i="3"/>
  <c r="O24" i="3" s="1"/>
  <c r="O26" i="3" s="1"/>
  <c r="O25" i="2"/>
  <c r="O27" i="2" s="1"/>
  <c r="I17" i="3"/>
  <c r="I24" i="3" s="1"/>
  <c r="I26" i="3" s="1"/>
  <c r="I25" i="2"/>
  <c r="I27" i="2" s="1"/>
  <c r="G17" i="3"/>
  <c r="G24" i="3" s="1"/>
  <c r="G26" i="3" s="1"/>
  <c r="G25" i="2"/>
  <c r="G27" i="2" s="1"/>
  <c r="AK17" i="3"/>
  <c r="AK24" i="3" s="1"/>
  <c r="AK26" i="3" s="1"/>
  <c r="AM25" i="2"/>
  <c r="AM27" i="2" s="1"/>
  <c r="Q25" i="2"/>
  <c r="Q27" i="2" s="1"/>
  <c r="Q17" i="3"/>
  <c r="Q24" i="3" s="1"/>
  <c r="Q26" i="3" s="1"/>
  <c r="K17" i="3"/>
  <c r="K24" i="3" s="1"/>
  <c r="K26" i="3" s="1"/>
  <c r="K25" i="2"/>
  <c r="K27" i="2" s="1"/>
  <c r="AI17" i="3"/>
  <c r="AI24" i="3" s="1"/>
  <c r="AI26" i="3" s="1"/>
  <c r="AK25" i="2"/>
  <c r="AK27" i="2" s="1"/>
  <c r="AA17" i="3"/>
  <c r="AA24" i="3" s="1"/>
  <c r="AA26" i="3" s="1"/>
  <c r="AA25" i="2"/>
  <c r="AA27" i="2" s="1"/>
  <c r="AA29" i="2" s="1"/>
  <c r="U25" i="2"/>
  <c r="U27" i="2" s="1"/>
  <c r="U29" i="2" s="1"/>
  <c r="U17" i="3"/>
  <c r="U24" i="3" s="1"/>
  <c r="U26" i="3" s="1"/>
  <c r="AO25" i="2"/>
  <c r="AO27" i="2" s="1"/>
  <c r="AM17" i="3"/>
  <c r="AM24" i="3" s="1"/>
  <c r="AM26" i="3" s="1"/>
  <c r="AE39" i="2"/>
  <c r="AE38" i="2"/>
  <c r="E35" i="2"/>
  <c r="S17" i="3"/>
  <c r="S24" i="3" s="1"/>
  <c r="S26" i="3" s="1"/>
  <c r="S25" i="2"/>
  <c r="S27" i="2" s="1"/>
  <c r="S29" i="2" s="1"/>
  <c r="AK29" i="2" l="1"/>
  <c r="AK35" i="2"/>
  <c r="AQ39" i="2"/>
  <c r="AQ38" i="2"/>
  <c r="Y38" i="2"/>
  <c r="Y39" i="2"/>
  <c r="Y35" i="2"/>
  <c r="K35" i="2"/>
  <c r="K29" i="2"/>
  <c r="AG39" i="2"/>
  <c r="AG38" i="2"/>
  <c r="AG35" i="2"/>
  <c r="I35" i="2"/>
  <c r="I29" i="2"/>
  <c r="O29" i="2"/>
  <c r="O35" i="2"/>
  <c r="Q29" i="2"/>
  <c r="Q35" i="2"/>
  <c r="M29" i="2"/>
  <c r="M35" i="2"/>
  <c r="AM29" i="2"/>
  <c r="AM38" i="2" s="1"/>
  <c r="AM35" i="2"/>
  <c r="U39" i="2"/>
  <c r="U38" i="2"/>
  <c r="AC39" i="2"/>
  <c r="AC38" i="2"/>
  <c r="AC35" i="2"/>
  <c r="S39" i="2"/>
  <c r="S38" i="2"/>
  <c r="S35" i="2"/>
  <c r="AO29" i="2"/>
  <c r="AO35" i="2"/>
  <c r="AA39" i="2"/>
  <c r="AA38" i="2"/>
  <c r="AA35" i="2"/>
  <c r="G29" i="2"/>
  <c r="G35" i="2"/>
  <c r="C29" i="2"/>
  <c r="C35" i="2"/>
  <c r="M39" i="2" l="1"/>
  <c r="M38" i="2"/>
  <c r="G39" i="2"/>
  <c r="G38" i="2"/>
  <c r="K39" i="2"/>
  <c r="K38" i="2"/>
  <c r="O39" i="2"/>
  <c r="O38" i="2"/>
  <c r="Q39" i="2"/>
  <c r="Q38" i="2"/>
  <c r="I39" i="2"/>
  <c r="I38" i="2"/>
  <c r="AO38" i="2"/>
  <c r="AO39" i="2"/>
  <c r="AK39" i="2"/>
  <c r="AK38" i="2"/>
</calcChain>
</file>

<file path=xl/sharedStrings.xml><?xml version="1.0" encoding="utf-8"?>
<sst xmlns="http://schemas.openxmlformats.org/spreadsheetml/2006/main" count="278" uniqueCount="164">
  <si>
    <t xml:space="preserve">Affirm Holdings, Inc. </t>
  </si>
  <si>
    <t>Selected Unaudited Financials</t>
  </si>
  <si>
    <t>Last Updated: August 24, 2023</t>
  </si>
  <si>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in those letters, reports and filings, including, among other things, the consolidated financial statements and related notes and the sections entitled "Risk Factors" and "Management's Discussion and Analysis of Financial Condition and Results of Operations" in our Annual Report on Form 10-K for the fiscal year ended June 30, 2023.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</si>
  <si>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</si>
  <si>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</si>
  <si>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</si>
  <si>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</si>
  <si>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</si>
  <si>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</si>
  <si>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</si>
  <si>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</si>
  <si>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</si>
  <si>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</si>
  <si>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</si>
  <si>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</si>
  <si>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</si>
  <si>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</si>
  <si>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</si>
  <si>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</si>
  <si>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</si>
  <si>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</si>
  <si>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</si>
  <si>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</si>
  <si>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</si>
  <si>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</si>
  <si>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Restructuring and other</t>
  </si>
  <si>
    <t>General and administrative</t>
  </si>
  <si>
    <t>Total Operating Expenses</t>
  </si>
  <si>
    <t>Operating Loss</t>
  </si>
  <si>
    <t>Other income (expense), net</t>
  </si>
  <si>
    <t>Loss Before Income Taxes</t>
  </si>
  <si>
    <t>Income tax expense (benefit)</t>
  </si>
  <si>
    <t>Net Loss</t>
  </si>
  <si>
    <t>Excess return to preferred stockholders on repurchase</t>
  </si>
  <si>
    <t>Net Loss Attributable to Common Stockholders</t>
  </si>
  <si>
    <t>Other Comprehensive Loss</t>
  </si>
  <si>
    <t>Foreign currency translation adjustments</t>
  </si>
  <si>
    <t>Unrealized gain (loss) on cash flow hedges</t>
  </si>
  <si>
    <t>Unrealized gain (loss) on securities available for sale, net</t>
  </si>
  <si>
    <t>Net Other Comprehensive Income (Loss)</t>
  </si>
  <si>
    <t>Comprehensive Loss</t>
  </si>
  <si>
    <t>Per share data:</t>
  </si>
  <si>
    <t>Net loss per share attributable to common stockholders:</t>
  </si>
  <si>
    <t>Basic</t>
  </si>
  <si>
    <t>Diluted</t>
  </si>
  <si>
    <t>Weighted average common shares outstanding</t>
  </si>
  <si>
    <r>
      <rPr>
        <vertAlign val="superscript"/>
        <sz val="8"/>
        <color rgb="FF000000"/>
        <rFont val="Times New Roman"/>
        <family val="1"/>
      </rPr>
      <t xml:space="preserve">(1)  </t>
    </r>
    <r>
      <rPr>
        <sz val="8"/>
        <color rgb="FF000000"/>
        <rFont val="Times New Roman"/>
        <family val="1"/>
      </rPr>
      <t>FY Q1'21 and FY Q2'21 amounts include adjustments to amounts previously reported due to effects of adoption of accounting standards effective July 1, 2020</t>
    </r>
  </si>
  <si>
    <r>
      <rPr>
        <vertAlign val="superscript"/>
        <sz val="8"/>
        <color rgb="FF000000"/>
        <rFont val="Times New Roman"/>
        <family val="1"/>
      </rPr>
      <t xml:space="preserve">(2)  </t>
    </r>
    <r>
      <rPr>
        <sz val="8"/>
        <color rgb="FF000000"/>
        <rFont val="Times New Roman"/>
        <family val="1"/>
      </rPr>
      <t>FY Q3'21 amounts include adjustments to amounts previously reported due to an adjustment to stock-based compensation expense</t>
    </r>
  </si>
  <si>
    <t>Non-GAAP Financial Measures (Unaudited)</t>
  </si>
  <si>
    <t>(in thousands, except percent data)</t>
  </si>
  <si>
    <t>Transaction Costs (Non-GAAP)</t>
  </si>
  <si>
    <t>Add: Depreciation &amp; Amortization</t>
  </si>
  <si>
    <t>Add: Stock-Based Compensation included in Operating Expenses</t>
  </si>
  <si>
    <t>Add: Shopify Warrant Expense</t>
  </si>
  <si>
    <t>Add: Amazon Warrant Expense</t>
  </si>
  <si>
    <t>Add: Restructuring Other</t>
  </si>
  <si>
    <r>
      <rPr>
        <sz val="9"/>
        <color rgb="FF000000"/>
        <rFont val="Times New Roman"/>
        <family val="1"/>
      </rPr>
      <t xml:space="preserve">Add: Other Costs </t>
    </r>
    <r>
      <rPr>
        <vertAlign val="superscript"/>
        <sz val="9"/>
        <color rgb="FF000000"/>
        <rFont val="Times New Roman"/>
        <family val="1"/>
      </rPr>
      <t>3</t>
    </r>
  </si>
  <si>
    <t>Adjusted Operating Income (Loss) (Non-GAAP)</t>
  </si>
  <si>
    <t>Adjusted Operating Margin (Non-GAAP)</t>
  </si>
  <si>
    <t>GAAP loss on loan purchase commitment</t>
  </si>
  <si>
    <t>Less: Depreciation and amortization</t>
  </si>
  <si>
    <t>Less: Stock-based compensation</t>
  </si>
  <si>
    <t>Less: Enterprise warrant and share-based expense</t>
  </si>
  <si>
    <t>Less: Restructuring charges, net</t>
  </si>
  <si>
    <t>Less: Other costs</t>
  </si>
  <si>
    <t>Non-GAAP loss on loan purchase commitment</t>
  </si>
  <si>
    <t>GAAP provision for credit losses</t>
  </si>
  <si>
    <t>Non-GAAP provision for credit losses</t>
  </si>
  <si>
    <t>GAAP funding costs</t>
  </si>
  <si>
    <t>Non-GAAP funding costs</t>
  </si>
  <si>
    <t>Less: Restructuring and other</t>
  </si>
  <si>
    <t xml:space="preserve">Non-GAAP processing and servicing </t>
  </si>
  <si>
    <t>Non-GAAP technology and data analytics</t>
  </si>
  <si>
    <t>Non-GAAP sales and marketing</t>
  </si>
  <si>
    <t>Non-GAAP general and administrative</t>
  </si>
  <si>
    <t>Restructuring</t>
  </si>
  <si>
    <t>Non-GAAP restructuring</t>
  </si>
  <si>
    <r>
      <rPr>
        <vertAlign val="superscript"/>
        <sz val="8"/>
        <color rgb="FF000000"/>
        <rFont val="Times New Roman"/>
        <family val="1"/>
      </rPr>
      <t>(3)</t>
    </r>
    <r>
      <rPr>
        <sz val="8"/>
        <color rgb="FF000000"/>
        <rFont val="Times New Roman"/>
        <family val="1"/>
      </rPr>
      <t xml:space="preserve"> Other costs consists of expenses incurred in the period associated with the Company's initial public offering, its acquisitions, sublease impairment charges,</t>
    </r>
    <r>
      <rPr>
        <sz val="8"/>
        <color rgb="FF000000"/>
        <rFont val="Times New Roman"/>
        <family val="1"/>
      </rPr>
      <t>restructuring and severance costs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</si>
  <si>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</si>
  <si>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</si>
  <si>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</si>
  <si>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</si>
  <si>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</si>
  <si>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</si>
  <si>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</si>
  <si>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</si>
  <si>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</si>
  <si>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</si>
  <si>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</si>
  <si>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</si>
  <si>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</si>
  <si>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</si>
  <si>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</si>
  <si>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</si>
  <si>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</si>
  <si>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</si>
  <si>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</si>
  <si>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</si>
  <si>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</si>
  <si>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</si>
  <si>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</si>
  <si>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</si>
  <si>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</si>
  <si>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</si>
  <si>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</si>
  <si>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</si>
  <si>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</si>
  <si>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</si>
  <si>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</si>
  <si>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</si>
  <si>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</si>
  <si>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</si>
  <si>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</si>
  <si>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</si>
  <si>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</si>
  <si>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</si>
  <si>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</si>
  <si>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</si>
  <si>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Core 0% APR</t>
  </si>
  <si>
    <r>
      <rPr>
        <sz val="8"/>
        <color rgb="FF000000"/>
        <rFont val="Times New Roman"/>
        <family val="1"/>
      </rPr>
      <t xml:space="preserve">Pay in 4 / Split Pay </t>
    </r>
    <r>
      <rPr>
        <vertAlign val="superscript"/>
        <sz val="8"/>
        <color rgb="FF000000"/>
        <rFont val="Times New Roman"/>
        <family val="1"/>
      </rPr>
      <t>(1)</t>
    </r>
  </si>
  <si>
    <t>Total</t>
  </si>
  <si>
    <t xml:space="preserve">Interest-Bearing </t>
  </si>
  <si>
    <t>Transaction Count by POS Mix</t>
  </si>
  <si>
    <t>POS-Integrated</t>
  </si>
  <si>
    <r>
      <rPr>
        <sz val="8"/>
        <color rgb="FF000000"/>
        <rFont val="Times New Roman"/>
        <family val="1"/>
      </rPr>
      <t xml:space="preserve">Affirm Transactions </t>
    </r>
    <r>
      <rPr>
        <vertAlign val="superscript"/>
        <sz val="8"/>
        <color rgb="FF000000"/>
        <rFont val="Times New Roman"/>
        <family val="1"/>
      </rPr>
      <t>(2)</t>
    </r>
  </si>
  <si>
    <t xml:space="preserve">Point of Sale (Merchant) </t>
  </si>
  <si>
    <t xml:space="preserve">Affirm </t>
  </si>
  <si>
    <t>Consumer Count</t>
  </si>
  <si>
    <r>
      <rPr>
        <sz val="8"/>
        <color rgb="FF000000"/>
        <rFont val="Times New Roman"/>
        <family val="1"/>
      </rPr>
      <t xml:space="preserve">Active Consumer </t>
    </r>
    <r>
      <rPr>
        <vertAlign val="superscript"/>
        <sz val="8"/>
        <color rgb="FF000000"/>
        <rFont val="Times New Roman"/>
        <family val="1"/>
      </rPr>
      <t>(3)</t>
    </r>
  </si>
  <si>
    <t>Transaction Count</t>
  </si>
  <si>
    <t>Repeat Consumer Transactions</t>
  </si>
  <si>
    <t>First Time Consumer Transactions</t>
  </si>
  <si>
    <t>Average Order Value (in ones)</t>
  </si>
  <si>
    <r>
      <rPr>
        <vertAlign val="superscript"/>
        <sz val="8"/>
        <color rgb="FF000000"/>
        <rFont val="Times New Roman"/>
        <family val="1"/>
      </rPr>
      <t xml:space="preserve">(1)  </t>
    </r>
    <r>
      <rPr>
        <sz val="8"/>
        <color rgb="FF000000"/>
        <rFont val="Times New Roman"/>
        <family val="1"/>
      </rPr>
      <t>Beginning in Fiscal Q1 2023, Affirm  modified the definition of its low Average Order Value product from Split Pay to Pay in 4. Pay in 4 includes volume from loan transactions with 0% APR and 6-8 week term lengths but now excludes volume from monthly installment loans with 0% APR and 3 month term lengths. All quarters in this file following Fiscal Q1 2022 reflect the updated definition of Pay in 4.</t>
    </r>
  </si>
  <si>
    <r>
      <rPr>
        <vertAlign val="superscript"/>
        <sz val="8"/>
        <color rgb="FF000000"/>
        <rFont val="Times New Roman"/>
        <family val="1"/>
      </rPr>
      <t>(2)</t>
    </r>
    <r>
      <rPr>
        <sz val="8"/>
        <color rgb="FF000000"/>
        <rFont val="Times New Roman"/>
        <family val="1"/>
      </rPr>
      <t xml:space="preserve"> Based on transactions initiated by Affirm through mobile app and website channels.</t>
    </r>
  </si>
  <si>
    <r>
      <rPr>
        <vertAlign val="superscript"/>
        <sz val="8"/>
        <color rgb="FF000000"/>
        <rFont val="Times New Roman"/>
        <family val="1"/>
      </rPr>
      <t>(3)</t>
    </r>
    <r>
      <rPr>
        <sz val="8"/>
        <color rgb="FF000000"/>
        <rFont val="Times New Roman"/>
        <family val="1"/>
      </rPr>
      <t xml:space="preserve"> Active Consumer defined as a consumer who engages in at least one transaction on our platform during the 12 months prior to the measurement date,</t>
    </r>
  </si>
  <si>
    <t>Portfolio Metrics (Unaudited)</t>
  </si>
  <si>
    <t>(in thousands unless specified otherwise)</t>
  </si>
  <si>
    <t>Platform Portfolio and Funding Mix segmented by</t>
  </si>
  <si>
    <t>On Balance Sheet (non-securitized)</t>
  </si>
  <si>
    <t xml:space="preserve">On Balance Sheet (securitized) </t>
  </si>
  <si>
    <t xml:space="preserve">Off Balance Sheet (non-securitized) </t>
  </si>
  <si>
    <t xml:space="preserve">Off Balance Sheet (securitized) </t>
  </si>
  <si>
    <t>Total Platform Portfolio</t>
  </si>
  <si>
    <t>Equity Capital Required</t>
  </si>
  <si>
    <t>Equity Capital Required as a percentage of Total Platform Portfolio</t>
  </si>
  <si>
    <t>Funding Capacity (in billions)</t>
  </si>
  <si>
    <t>Total Platform Portfolio percentage of Funding Capacity</t>
  </si>
  <si>
    <t>(1) On Balance Sheet (Non-Securitized) includes Loans Pledged as Collateral in warehouse financing vehicles or held by Affirm and consolidated on Affirm’s balance sheet</t>
  </si>
  <si>
    <t>(2) On Balance Sheet (Securitized) includes Loans Pledged as Collateral in securitizations and consolidated on Affirm’s balance sheet</t>
  </si>
  <si>
    <t>(3) Off Balance Sheet includes Loans Held by Third Parties and not consolidated on Affirm’s balance sheet</t>
  </si>
  <si>
    <t>(4) Equity Capital Required is the sum of the balance of loans held for investment and loans held for sale, less the balance of funding debt and notes issued by securitization trusts as of the balance sheet date</t>
  </si>
  <si>
    <t>(5) Metrics are unaudited</t>
  </si>
  <si>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</si>
  <si>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</si>
  <si>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</si>
  <si>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</si>
  <si>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</si>
  <si>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</si>
  <si>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</si>
  <si>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</si>
  <si>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</si>
  <si>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vertAlign val="superscript"/>
        <sz val="8"/>
        <color rgb="FF000000"/>
        <rFont val="Times New Roman"/>
        <family val="1"/>
      </rPr>
      <t xml:space="preserve">(3)  </t>
    </r>
    <r>
      <rPr>
        <sz val="8"/>
        <color rgb="FF000000"/>
        <rFont val="Times New Roman"/>
        <family val="1"/>
      </rPr>
      <t>Increase in basic and diluted shares beginning in FY Q3'21 driven by conversion of preferred stock into 148,396,979 common shares as well as issuance of 28,290,000 shares associated with Affirm Initial Public Offering.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</si>
</sst>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mmmm\ d\,\ yyyy"/>
    <numFmt numFmtId="165" formatCode="yyyy"/>
    <numFmt numFmtId="166" formatCode="&quot;$&quot;* #,##0,_);&quot;$&quot;* \(#,##0,\);&quot;$&quot;* &quot;—&quot;_);_(@_)"/>
    <numFmt numFmtId="167" formatCode="* #,##0,;* \(#,##0,\);* &quot;—&quot;;_(@_)"/>
    <numFmt numFmtId="168" formatCode="&quot;$&quot;* #,##0.00_);&quot;$&quot;* \(#,##0.00\);&quot;$&quot;* &quot;—&quot;_);_(@_)"/>
    <numFmt numFmtId="169" formatCode="#,##0;&quot;-&quot;#,##0;#,##0;_(@_)"/>
    <numFmt numFmtId="170" formatCode="#0.0_)%;\(#0.0\)%;&quot;—&quot;_)\%;_(@_)"/>
    <numFmt numFmtId="171" formatCode="#0;&quot;-&quot;#0;#0;_(@_)"/>
    <numFmt numFmtId="172" formatCode="&quot;$&quot;* #,##0.0,,,_);&quot;$&quot;* \(#,##0.0,,,\);&quot;$&quot;* &quot;—&quot;_);_(@_)"/>
    <numFmt numFmtId="173" formatCode="#0_)%;\(#0\)%;&quot;—&quot;_)\%;_(@_)"/>
    <numFmt numFmtId="174" formatCode="* #,##0.0,,;* \(#,##0.0,,\);* &quot;—&quot;;_(@_)"/>
    <numFmt numFmtId="175" formatCode="&quot;$&quot;* #,##0_);&quot;$&quot;* \(#,##0\);&quot;$&quot;* &quot;—&quot;_);_(@_)"/>
  </numFmts>
  <fonts count="20"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b/>
      <sz val="8"/>
      <color rgb="FF000000"/>
      <name val="Times New Roman"/>
      <family val="1"/>
    </font>
    <font>
      <sz val="8"/>
      <color rgb="FF000000"/>
      <name val="Times New Roman"/>
      <family val="1"/>
    </font>
    <font>
      <sz val="8"/>
      <color rgb="FF026DCE"/>
      <name val="Times New Roman"/>
      <family val="1"/>
    </font>
    <font>
      <sz val="9"/>
      <color rgb="FF000000"/>
      <name val="Times New Roman"/>
      <family val="1"/>
    </font>
    <font>
      <sz val="10"/>
      <color rgb="FF000000"/>
      <name val="Times New Roman"/>
      <family val="1"/>
    </font>
    <font>
      <b/>
      <i/>
      <sz val="8"/>
      <color rgb="FF000000"/>
      <name val="Times New Roman"/>
      <family val="1"/>
    </font>
    <font>
      <b/>
      <sz val="9"/>
      <color rgb="FF000000"/>
      <name val="Times New Roman"/>
      <family val="1"/>
    </font>
    <font>
      <sz val="9"/>
      <color rgb="FF026DCE"/>
      <name val="Times New Roman"/>
      <family val="1"/>
    </font>
    <font>
      <b/>
      <sz val="8"/>
      <color rgb="FFEE2724"/>
      <name val="Times New Roman"/>
      <family val="1"/>
    </font>
    <font>
      <b/>
      <sz val="8"/>
      <color rgb="FF026DCE"/>
      <name val="Times New Roman"/>
      <family val="1"/>
    </font>
    <font>
      <sz val="10"/>
      <color rgb="FF026DCE"/>
      <name val="Arial"/>
      <family val="2"/>
    </font>
    <font>
      <vertAlign val="superscript"/>
      <sz val="8"/>
      <color rgb="FF000000"/>
      <name val="Times New Roman"/>
      <family val="1"/>
    </font>
    <font>
      <vertAlign val="superscript"/>
      <sz val="9"/>
      <color rgb="FF000000"/>
      <name val="Times New Roman"/>
      <family val="1"/>
    </font>
  </fonts>
  <fills count="3">
    <fill>
      <patternFill patternType="none"/>
    </fill>
    <fill>
      <patternFill patternType="gray125"/>
    </fill>
    <fill>
      <patternFill patternType="solid">
        <fgColor rgb="FFDBDBDB"/>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93">
    <xf numFmtId="0" fontId="0" fillId="0" borderId="0" xfId="0"/>
    <xf numFmtId="0" fontId="1" fillId="0" borderId="0" xfId="1">
      <alignment wrapText="1"/>
    </xf>
    <xf numFmtId="0" fontId="6" fillId="0" borderId="0" xfId="0" applyFont="1" applyAlignment="1">
      <alignment wrapText="1"/>
    </xf>
    <xf numFmtId="0" fontId="1" fillId="0" borderId="0" xfId="0" applyFont="1" applyAlignment="1">
      <alignment wrapText="1"/>
    </xf>
    <xf numFmtId="0" fontId="7" fillId="0" borderId="0" xfId="0" applyFont="1" applyAlignment="1">
      <alignment horizontal="center" wrapText="1"/>
    </xf>
    <xf numFmtId="0" fontId="8" fillId="0" borderId="0" xfId="0" applyFont="1" applyAlignment="1">
      <alignment horizontal="center" wrapText="1"/>
    </xf>
    <xf numFmtId="164" fontId="7" fillId="0" borderId="0" xfId="0" applyNumberFormat="1" applyFont="1" applyAlignment="1">
      <alignment horizontal="center" wrapText="1"/>
    </xf>
    <xf numFmtId="164" fontId="7" fillId="0" borderId="2" xfId="0" applyNumberFormat="1" applyFont="1" applyBorder="1" applyAlignment="1">
      <alignment horizontal="center" wrapText="1"/>
    </xf>
    <xf numFmtId="165" fontId="7" fillId="0" borderId="2" xfId="0" applyNumberFormat="1" applyFont="1" applyBorder="1" applyAlignment="1">
      <alignment horizontal="center" wrapText="1"/>
    </xf>
    <xf numFmtId="0" fontId="7" fillId="0" borderId="0" xfId="0" applyFont="1" applyAlignment="1">
      <alignment horizontal="left" wrapText="1"/>
    </xf>
    <xf numFmtId="0" fontId="8" fillId="0" borderId="3" xfId="0" applyFont="1" applyBorder="1" applyAlignment="1">
      <alignment horizontal="left" wrapText="1"/>
    </xf>
    <xf numFmtId="0" fontId="8" fillId="0" borderId="0" xfId="0" applyFont="1" applyAlignment="1">
      <alignment horizontal="left" wrapText="1"/>
    </xf>
    <xf numFmtId="0" fontId="8" fillId="0" borderId="0" xfId="0" applyFont="1" applyAlignment="1">
      <alignment horizontal="left" wrapText="1" indent="1"/>
    </xf>
    <xf numFmtId="166" fontId="9" fillId="0" borderId="0" xfId="0" applyNumberFormat="1" applyFont="1" applyAlignment="1">
      <alignment wrapText="1"/>
    </xf>
    <xf numFmtId="0" fontId="8" fillId="0" borderId="0" xfId="0" applyFont="1" applyAlignment="1">
      <alignment wrapText="1"/>
    </xf>
    <xf numFmtId="167" fontId="9" fillId="0" borderId="1" xfId="0" applyNumberFormat="1" applyFont="1" applyBorder="1" applyAlignment="1">
      <alignment wrapText="1"/>
    </xf>
    <xf numFmtId="0" fontId="7" fillId="0" borderId="0" xfId="0" applyFont="1" applyAlignment="1">
      <alignment horizontal="left" wrapText="1" indent="3"/>
    </xf>
    <xf numFmtId="167" fontId="7" fillId="0" borderId="3" xfId="0" applyNumberFormat="1" applyFont="1" applyBorder="1" applyAlignment="1">
      <alignment wrapText="1"/>
    </xf>
    <xf numFmtId="167" fontId="9" fillId="0" borderId="0" xfId="0" applyNumberFormat="1" applyFont="1" applyAlignment="1">
      <alignment wrapText="1"/>
    </xf>
    <xf numFmtId="167" fontId="7" fillId="0" borderId="2" xfId="0" applyNumberFormat="1" applyFont="1" applyBorder="1" applyAlignment="1">
      <alignment wrapText="1"/>
    </xf>
    <xf numFmtId="0" fontId="8" fillId="0" borderId="3" xfId="0" applyFont="1" applyBorder="1" applyAlignment="1">
      <alignment wrapText="1"/>
    </xf>
    <xf numFmtId="0" fontId="9" fillId="0" borderId="0" xfId="0" applyFont="1" applyAlignment="1">
      <alignment wrapText="1"/>
    </xf>
    <xf numFmtId="167" fontId="9" fillId="0" borderId="2" xfId="0" applyNumberFormat="1" applyFont="1" applyBorder="1" applyAlignment="1">
      <alignment wrapText="1"/>
    </xf>
    <xf numFmtId="0" fontId="8" fillId="0" borderId="0" xfId="0" applyFont="1" applyAlignment="1">
      <alignment horizontal="right" wrapText="1"/>
    </xf>
    <xf numFmtId="0" fontId="9" fillId="0" borderId="1" xfId="0" applyFont="1" applyBorder="1" applyAlignment="1">
      <alignment wrapText="1"/>
    </xf>
    <xf numFmtId="0" fontId="7" fillId="0" borderId="0" xfId="0" applyFont="1" applyAlignment="1">
      <alignment wrapText="1"/>
    </xf>
    <xf numFmtId="166" fontId="7" fillId="0" borderId="4" xfId="0" applyNumberFormat="1" applyFont="1" applyBorder="1" applyAlignment="1">
      <alignment wrapText="1"/>
    </xf>
    <xf numFmtId="0" fontId="7" fillId="0" borderId="0" xfId="0" applyFont="1" applyAlignment="1">
      <alignment horizontal="right" wrapText="1"/>
    </xf>
    <xf numFmtId="0" fontId="8" fillId="0" borderId="5" xfId="0" applyFont="1" applyBorder="1" applyAlignment="1">
      <alignment horizontal="right" wrapText="1"/>
    </xf>
    <xf numFmtId="168" fontId="8" fillId="0" borderId="0" xfId="0" applyNumberFormat="1" applyFont="1" applyAlignment="1">
      <alignment wrapText="1"/>
    </xf>
    <xf numFmtId="0" fontId="10" fillId="0" borderId="0" xfId="0" applyFont="1" applyAlignment="1">
      <alignment horizontal="right" wrapText="1"/>
    </xf>
    <xf numFmtId="169" fontId="9" fillId="0" borderId="0" xfId="0" applyNumberFormat="1" applyFont="1" applyAlignment="1">
      <alignment horizontal="right" wrapText="1"/>
    </xf>
    <xf numFmtId="165" fontId="7" fillId="0" borderId="3" xfId="0" applyNumberFormat="1" applyFont="1" applyBorder="1" applyAlignment="1">
      <alignment horizontal="center" wrapText="1"/>
    </xf>
    <xf numFmtId="0" fontId="7" fillId="0" borderId="3" xfId="0" applyFont="1" applyBorder="1" applyAlignment="1">
      <alignment horizontal="center" wrapText="1"/>
    </xf>
    <xf numFmtId="0" fontId="11" fillId="0" borderId="3" xfId="0" applyFont="1" applyBorder="1" applyAlignment="1">
      <alignment wrapText="1"/>
    </xf>
    <xf numFmtId="164" fontId="7" fillId="0" borderId="3" xfId="0" applyNumberFormat="1" applyFont="1" applyBorder="1" applyAlignment="1">
      <alignment horizontal="center" wrapText="1"/>
    </xf>
    <xf numFmtId="0" fontId="1" fillId="0" borderId="3" xfId="0" applyFont="1" applyBorder="1" applyAlignment="1">
      <alignment wrapText="1"/>
    </xf>
    <xf numFmtId="0" fontId="12" fillId="0" borderId="3" xfId="0" applyFont="1" applyBorder="1" applyAlignment="1">
      <alignment horizontal="center" wrapText="1"/>
    </xf>
    <xf numFmtId="0" fontId="13" fillId="0" borderId="0" xfId="0" applyFont="1" applyAlignment="1">
      <alignment wrapText="1"/>
    </xf>
    <xf numFmtId="0" fontId="10" fillId="0" borderId="0" xfId="0" applyFont="1" applyAlignment="1">
      <alignment wrapText="1"/>
    </xf>
    <xf numFmtId="166" fontId="14" fillId="0" borderId="0" xfId="0" applyNumberFormat="1" applyFont="1" applyAlignment="1">
      <alignment wrapText="1"/>
    </xf>
    <xf numFmtId="167" fontId="14" fillId="0" borderId="0" xfId="0" applyNumberFormat="1" applyFont="1" applyAlignment="1">
      <alignment wrapText="1"/>
    </xf>
    <xf numFmtId="167" fontId="14" fillId="0" borderId="1" xfId="0" applyNumberFormat="1" applyFont="1" applyBorder="1" applyAlignment="1">
      <alignment wrapText="1"/>
    </xf>
    <xf numFmtId="166" fontId="13" fillId="0" borderId="2" xfId="0" applyNumberFormat="1" applyFont="1" applyBorder="1" applyAlignment="1">
      <alignment wrapText="1"/>
    </xf>
    <xf numFmtId="167" fontId="14" fillId="0" borderId="3" xfId="0" applyNumberFormat="1" applyFont="1" applyBorder="1" applyAlignment="1">
      <alignment wrapText="1"/>
    </xf>
    <xf numFmtId="166" fontId="13" fillId="0" borderId="3" xfId="0" applyNumberFormat="1" applyFont="1" applyBorder="1" applyAlignment="1">
      <alignment wrapText="1"/>
    </xf>
    <xf numFmtId="166" fontId="13" fillId="0" borderId="0" xfId="0" applyNumberFormat="1" applyFont="1" applyAlignment="1">
      <alignment wrapText="1"/>
    </xf>
    <xf numFmtId="0" fontId="10" fillId="0" borderId="0" xfId="0" applyFont="1" applyAlignment="1">
      <alignment horizontal="left" wrapText="1" indent="1"/>
    </xf>
    <xf numFmtId="166" fontId="10" fillId="0" borderId="2" xfId="0" applyNumberFormat="1" applyFont="1" applyBorder="1" applyAlignment="1">
      <alignment wrapText="1"/>
    </xf>
    <xf numFmtId="170" fontId="13" fillId="0" borderId="2" xfId="0" applyNumberFormat="1" applyFont="1" applyBorder="1" applyAlignment="1">
      <alignment wrapText="1"/>
    </xf>
    <xf numFmtId="0" fontId="13" fillId="0" borderId="3" xfId="0" applyFont="1" applyBorder="1" applyAlignment="1">
      <alignment horizontal="center" wrapText="1"/>
    </xf>
    <xf numFmtId="0" fontId="10" fillId="0" borderId="3" xfId="0" applyFont="1" applyBorder="1" applyAlignment="1">
      <alignment wrapText="1"/>
    </xf>
    <xf numFmtId="0" fontId="13" fillId="0" borderId="3" xfId="0" applyFont="1" applyBorder="1" applyAlignment="1">
      <alignment wrapText="1"/>
    </xf>
    <xf numFmtId="164" fontId="7" fillId="0" borderId="1" xfId="0" applyNumberFormat="1" applyFont="1" applyBorder="1" applyAlignment="1">
      <alignment horizontal="center" wrapText="1"/>
    </xf>
    <xf numFmtId="171" fontId="7" fillId="0" borderId="2" xfId="0" applyNumberFormat="1" applyFont="1" applyBorder="1" applyAlignment="1">
      <alignment horizontal="center" wrapText="1"/>
    </xf>
    <xf numFmtId="166" fontId="7" fillId="0" borderId="2" xfId="0" applyNumberFormat="1" applyFont="1" applyBorder="1" applyAlignment="1">
      <alignment wrapText="1"/>
    </xf>
    <xf numFmtId="171" fontId="9" fillId="0" borderId="0" xfId="0" applyNumberFormat="1" applyFont="1" applyAlignment="1">
      <alignment wrapText="1"/>
    </xf>
    <xf numFmtId="0" fontId="15" fillId="0" borderId="5" xfId="0" applyFont="1" applyBorder="1" applyAlignment="1">
      <alignment horizontal="center" wrapText="1"/>
    </xf>
    <xf numFmtId="0" fontId="8" fillId="0" borderId="5" xfId="0" applyFont="1" applyBorder="1" applyAlignment="1">
      <alignment wrapText="1"/>
    </xf>
    <xf numFmtId="0" fontId="1" fillId="0" borderId="5" xfId="0" applyFont="1" applyBorder="1" applyAlignment="1">
      <alignment wrapText="1"/>
    </xf>
    <xf numFmtId="172" fontId="9" fillId="0" borderId="0" xfId="0" applyNumberFormat="1" applyFont="1" applyAlignment="1">
      <alignment wrapText="1"/>
    </xf>
    <xf numFmtId="172" fontId="9" fillId="0" borderId="1" xfId="0" applyNumberFormat="1" applyFont="1" applyBorder="1" applyAlignment="1">
      <alignment wrapText="1"/>
    </xf>
    <xf numFmtId="172" fontId="7" fillId="0" borderId="2" xfId="0" applyNumberFormat="1" applyFont="1" applyBorder="1" applyAlignment="1">
      <alignment wrapText="1"/>
    </xf>
    <xf numFmtId="173" fontId="8" fillId="0" borderId="3" xfId="0" applyNumberFormat="1" applyFont="1" applyBorder="1" applyAlignment="1">
      <alignment horizontal="right" wrapText="1"/>
    </xf>
    <xf numFmtId="173" fontId="8" fillId="0" borderId="0" xfId="0" applyNumberFormat="1" applyFont="1" applyAlignment="1">
      <alignment horizontal="right" wrapText="1"/>
    </xf>
    <xf numFmtId="174" fontId="9" fillId="0" borderId="0" xfId="0" applyNumberFormat="1" applyFont="1" applyAlignment="1">
      <alignment wrapText="1"/>
    </xf>
    <xf numFmtId="0" fontId="9" fillId="2" borderId="0" xfId="0" applyFont="1" applyFill="1" applyAlignment="1">
      <alignment wrapText="1"/>
    </xf>
    <xf numFmtId="174" fontId="9" fillId="0" borderId="1" xfId="0" applyNumberFormat="1" applyFont="1" applyBorder="1" applyAlignment="1">
      <alignment wrapText="1"/>
    </xf>
    <xf numFmtId="0" fontId="9" fillId="2" borderId="1" xfId="0" applyFont="1" applyFill="1" applyBorder="1" applyAlignment="1">
      <alignment wrapText="1"/>
    </xf>
    <xf numFmtId="174" fontId="7" fillId="0" borderId="2" xfId="0" applyNumberFormat="1" applyFont="1" applyBorder="1" applyAlignment="1">
      <alignment wrapText="1"/>
    </xf>
    <xf numFmtId="174" fontId="16" fillId="0" borderId="2" xfId="0" applyNumberFormat="1" applyFont="1" applyBorder="1" applyAlignment="1">
      <alignment wrapText="1"/>
    </xf>
    <xf numFmtId="0" fontId="17" fillId="0" borderId="0" xfId="0" applyFont="1" applyAlignment="1">
      <alignment wrapText="1"/>
    </xf>
    <xf numFmtId="0" fontId="8" fillId="2" borderId="3" xfId="0" applyFont="1" applyFill="1" applyBorder="1" applyAlignment="1">
      <alignment horizontal="right" wrapText="1"/>
    </xf>
    <xf numFmtId="0" fontId="8" fillId="2" borderId="0" xfId="0" applyFont="1" applyFill="1" applyAlignment="1">
      <alignment horizontal="right" wrapText="1"/>
    </xf>
    <xf numFmtId="174" fontId="9" fillId="0" borderId="3" xfId="0" applyNumberFormat="1" applyFont="1" applyBorder="1" applyAlignment="1">
      <alignment wrapText="1"/>
    </xf>
    <xf numFmtId="0" fontId="7" fillId="0" borderId="2" xfId="0" applyFont="1" applyBorder="1" applyAlignment="1">
      <alignment wrapText="1"/>
    </xf>
    <xf numFmtId="0" fontId="9" fillId="2" borderId="3" xfId="0" applyFont="1" applyFill="1" applyBorder="1" applyAlignment="1">
      <alignment wrapText="1"/>
    </xf>
    <xf numFmtId="175" fontId="9" fillId="0" borderId="0" xfId="0" applyNumberFormat="1" applyFont="1" applyAlignment="1">
      <alignment wrapText="1"/>
    </xf>
    <xf numFmtId="0" fontId="8" fillId="0" borderId="3" xfId="0" applyFont="1" applyBorder="1" applyAlignment="1">
      <alignment horizontal="right" wrapText="1"/>
    </xf>
    <xf numFmtId="166" fontId="16" fillId="0" borderId="0" xfId="0" applyNumberFormat="1" applyFont="1" applyAlignment="1">
      <alignment wrapText="1"/>
    </xf>
    <xf numFmtId="170" fontId="8" fillId="0" borderId="0" xfId="0" applyNumberFormat="1" applyFont="1" applyAlignment="1">
      <alignment horizontal="right" wrapText="1"/>
    </xf>
    <xf numFmtId="172" fontId="16" fillId="0" borderId="0" xfId="0" applyNumberFormat="1" applyFont="1" applyAlignment="1">
      <alignment wrapText="1"/>
    </xf>
    <xf numFmtId="0" fontId="9" fillId="0" borderId="3" xfId="0" applyFont="1" applyBorder="1" applyAlignment="1">
      <alignment wrapText="1"/>
    </xf>
    <xf numFmtId="166" fontId="7" fillId="0" borderId="3" xfId="0" applyNumberFormat="1" applyFont="1" applyBorder="1" applyAlignment="1">
      <alignment wrapText="1"/>
    </xf>
    <xf numFmtId="0" fontId="6" fillId="0" borderId="0" xfId="0" applyFont="1" applyAlignment="1">
      <alignment wrapText="1"/>
    </xf>
    <xf numFmtId="0" fontId="0" fillId="0" borderId="0" xfId="0"/>
    <xf numFmtId="0" fontId="1" fillId="0" borderId="0" xfId="0" applyFont="1" applyAlignment="1">
      <alignment wrapText="1"/>
    </xf>
    <xf numFmtId="0" fontId="7" fillId="0" borderId="1" xfId="0" applyFont="1" applyBorder="1" applyAlignment="1">
      <alignment horizontal="center" wrapText="1"/>
    </xf>
    <xf numFmtId="0" fontId="8" fillId="0" borderId="0" xfId="0" applyFont="1" applyAlignment="1">
      <alignment horizontal="left" wrapText="1"/>
    </xf>
    <xf numFmtId="0" fontId="8" fillId="0" borderId="3" xfId="0" applyFont="1" applyBorder="1" applyAlignment="1">
      <alignment horizontal="left" wrapText="1"/>
    </xf>
    <xf numFmtId="0" fontId="8" fillId="0" borderId="0" xfId="0" applyFont="1" applyAlignment="1">
      <alignment wrapText="1"/>
    </xf>
    <xf numFmtId="0" fontId="7" fillId="0" borderId="1" xfId="0" applyFont="1" applyBorder="1" applyAlignment="1">
      <alignment wrapText="1"/>
    </xf>
    <xf numFmtId="0" fontId="7" fillId="0" borderId="0" xfId="0" applyFont="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showRuler="0" workbookViewId="0"/>
  </sheetViews>
  <sheetFormatPr baseColWidth="10" defaultColWidth="12.83203125" defaultRowHeight="13" x14ac:dyDescent="0.15"/>
  <cols>
    <col min="1" max="14" width="21.1640625" customWidth="1"/>
  </cols>
  <sheetData>
    <row r="1" spans="1:14" ht="14.25" customHeight="1" x14ac:dyDescent="0.15"/>
    <row r="2" spans="1:14" ht="14.25" customHeight="1" x14ac:dyDescent="0.15"/>
    <row r="3" spans="1:14" ht="14.25" customHeight="1" x14ac:dyDescent="0.15">
      <c r="A3" s="2" t="s">
        <v>0</v>
      </c>
    </row>
    <row r="4" spans="1:14" ht="14.25" customHeight="1" x14ac:dyDescent="0.15">
      <c r="A4" s="84" t="s">
        <v>1</v>
      </c>
      <c r="B4" s="85"/>
    </row>
    <row r="5" spans="1:14" ht="14.25" customHeight="1" x14ac:dyDescent="0.15">
      <c r="A5" s="84" t="s">
        <v>2</v>
      </c>
      <c r="B5" s="85"/>
    </row>
    <row r="6" spans="1:14" ht="14.25" customHeight="1" x14ac:dyDescent="0.15"/>
    <row r="7" spans="1:14" ht="14.25" customHeight="1" x14ac:dyDescent="0.15">
      <c r="A7" s="3"/>
    </row>
    <row r="8" spans="1:14" ht="14.25" customHeight="1" x14ac:dyDescent="0.15"/>
    <row r="9" spans="1:14" ht="30" customHeight="1" x14ac:dyDescent="0.15">
      <c r="A9" s="86" t="s">
        <v>3</v>
      </c>
      <c r="B9" s="85"/>
      <c r="C9" s="85"/>
      <c r="D9" s="85"/>
      <c r="E9" s="85"/>
      <c r="F9" s="85"/>
      <c r="G9" s="85"/>
      <c r="H9" s="85"/>
      <c r="I9" s="85"/>
      <c r="J9" s="85"/>
      <c r="K9" s="85"/>
      <c r="L9" s="85"/>
      <c r="M9" s="85"/>
      <c r="N9" s="85"/>
    </row>
    <row r="10" spans="1:14" ht="30" customHeight="1" x14ac:dyDescent="0.15">
      <c r="A10" s="86"/>
      <c r="B10" s="85"/>
      <c r="C10" s="85"/>
      <c r="D10" s="85"/>
      <c r="E10" s="85"/>
      <c r="F10" s="85"/>
      <c r="G10" s="85"/>
      <c r="H10" s="85"/>
      <c r="I10" s="85"/>
      <c r="J10" s="85"/>
      <c r="K10" s="85"/>
      <c r="L10" s="85"/>
      <c r="M10" s="85"/>
      <c r="N10" s="85"/>
    </row>
    <row r="11" spans="1:14" ht="15" customHeight="1" x14ac:dyDescent="0.15"/>
    <row r="12" spans="1:14" ht="14.25" customHeight="1" x14ac:dyDescent="0.15"/>
    <row r="13" spans="1:14" ht="14.25" customHeight="1" x14ac:dyDescent="0.15">
      <c r="A13" s="86" t="s">
        <v>4</v>
      </c>
      <c r="B13" s="85"/>
      <c r="C13" s="85"/>
      <c r="D13" s="85"/>
      <c r="E13" s="85"/>
      <c r="F13" s="85"/>
      <c r="G13" s="85"/>
      <c r="H13" s="85"/>
      <c r="I13" s="85"/>
      <c r="J13" s="85"/>
      <c r="K13" s="85"/>
      <c r="L13" s="85"/>
      <c r="M13" s="85"/>
      <c r="N13" s="85"/>
    </row>
    <row r="14" spans="1:14" ht="20" customHeight="1" x14ac:dyDescent="0.15">
      <c r="A14" s="86"/>
      <c r="B14" s="85"/>
      <c r="C14" s="85"/>
      <c r="D14" s="85"/>
      <c r="E14" s="85"/>
      <c r="F14" s="85"/>
      <c r="G14" s="85"/>
      <c r="H14" s="85"/>
      <c r="I14" s="85"/>
      <c r="J14" s="85"/>
      <c r="K14" s="85"/>
      <c r="L14" s="85"/>
      <c r="M14" s="85"/>
      <c r="N14" s="85"/>
    </row>
    <row r="15" spans="1:14" ht="15" customHeight="1" x14ac:dyDescent="0.15">
      <c r="A15" s="85"/>
      <c r="B15" s="85"/>
      <c r="C15" s="85"/>
      <c r="D15" s="85"/>
      <c r="E15" s="85"/>
      <c r="F15" s="85"/>
      <c r="G15" s="85"/>
      <c r="H15" s="85"/>
      <c r="I15" s="85"/>
      <c r="J15" s="85"/>
      <c r="K15" s="85"/>
      <c r="L15" s="85"/>
      <c r="M15" s="85"/>
      <c r="N15" s="85"/>
    </row>
    <row r="16" spans="1:14" ht="15" customHeight="1" x14ac:dyDescent="0.15">
      <c r="A16" s="85"/>
      <c r="B16" s="85"/>
      <c r="C16" s="85"/>
      <c r="D16" s="85"/>
      <c r="E16" s="85"/>
      <c r="F16" s="85"/>
      <c r="G16" s="85"/>
      <c r="H16" s="85"/>
      <c r="I16" s="85"/>
      <c r="J16" s="85"/>
      <c r="K16" s="85"/>
      <c r="L16" s="85"/>
      <c r="M16" s="85"/>
      <c r="N16" s="85"/>
    </row>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sheetData>
  <mergeCells count="4">
    <mergeCell ref="A4:B4"/>
    <mergeCell ref="A5:B5"/>
    <mergeCell ref="A13:N16"/>
    <mergeCell ref="A9: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0"/>
  <sheetViews>
    <sheetView showRuler="0" workbookViewId="0">
      <selection activeCell="A47" sqref="A47"/>
    </sheetView>
  </sheetViews>
  <sheetFormatPr baseColWidth="10" defaultColWidth="12.83203125" defaultRowHeight="13" x14ac:dyDescent="0.15"/>
  <cols>
    <col min="1" max="1" width="38" customWidth="1"/>
    <col min="2" max="2" width="0.1640625" customWidth="1"/>
    <col min="3" max="3" width="14.6640625" customWidth="1"/>
    <col min="4" max="4" width="0.1640625" customWidth="1"/>
    <col min="5" max="5" width="16.83203125" customWidth="1"/>
    <col min="6" max="6" width="0" hidden="1" customWidth="1"/>
    <col min="7" max="7" width="15.83203125" customWidth="1"/>
    <col min="8" max="8" width="0" hidden="1" customWidth="1"/>
    <col min="9" max="9" width="14" customWidth="1"/>
    <col min="10" max="10" width="0" hidden="1" customWidth="1"/>
    <col min="11" max="11" width="14" customWidth="1"/>
    <col min="12" max="12" width="0" hidden="1" customWidth="1"/>
    <col min="13" max="13" width="14" customWidth="1"/>
    <col min="14" max="14" width="0" hidden="1" customWidth="1"/>
    <col min="15" max="15" width="14.5" customWidth="1"/>
    <col min="16" max="16" width="0" hidden="1" customWidth="1"/>
    <col min="17" max="17" width="14.5" customWidth="1"/>
    <col min="18" max="18" width="0" hidden="1" customWidth="1"/>
    <col min="19" max="19" width="14.5" customWidth="1"/>
    <col min="20" max="20" width="0" hidden="1" customWidth="1"/>
    <col min="21" max="21" width="14" customWidth="1"/>
    <col min="22" max="22" width="0" hidden="1" customWidth="1"/>
    <col min="23" max="23" width="14" customWidth="1"/>
    <col min="24" max="24" width="0" hidden="1" customWidth="1"/>
    <col min="25" max="25" width="14" customWidth="1"/>
    <col min="26" max="26" width="0" hidden="1" customWidth="1"/>
    <col min="27" max="27" width="14.5" customWidth="1"/>
    <col min="28" max="28" width="0" hidden="1" customWidth="1"/>
    <col min="29" max="29" width="14" customWidth="1"/>
    <col min="30" max="30" width="0" hidden="1" customWidth="1"/>
    <col min="31" max="31" width="14" customWidth="1"/>
    <col min="32" max="32" width="0" hidden="1" customWidth="1"/>
    <col min="33" max="33" width="14" customWidth="1"/>
    <col min="34" max="34" width="1.33203125" customWidth="1"/>
    <col min="35" max="35" width="14.5" customWidth="1"/>
    <col min="36" max="36" width="0" hidden="1" customWidth="1"/>
    <col min="37" max="37" width="14.5" customWidth="1"/>
    <col min="38" max="38" width="0" hidden="1" customWidth="1"/>
    <col min="39" max="39" width="14.5" customWidth="1"/>
    <col min="40" max="40" width="0" hidden="1" customWidth="1"/>
    <col min="41" max="41" width="14.5" customWidth="1"/>
    <col min="42" max="42" width="0" hidden="1" customWidth="1"/>
    <col min="43" max="43" width="14.5" customWidth="1"/>
    <col min="44" max="44" width="1.33203125" customWidth="1"/>
  </cols>
  <sheetData>
    <row r="1" spans="1:43" ht="14.25" customHeight="1" x14ac:dyDescent="0.15">
      <c r="A1" s="4" t="s">
        <v>5</v>
      </c>
    </row>
    <row r="2" spans="1:43" ht="44.25" customHeight="1" x14ac:dyDescent="0.15">
      <c r="A2" s="5" t="s">
        <v>6</v>
      </c>
      <c r="AG2" s="6"/>
      <c r="AQ2" s="6"/>
    </row>
    <row r="3" spans="1:43" ht="14.25" customHeight="1" x14ac:dyDescent="0.15">
      <c r="A3" s="5" t="s">
        <v>7</v>
      </c>
      <c r="C3" s="87" t="s">
        <v>8</v>
      </c>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I3" s="87" t="s">
        <v>9</v>
      </c>
      <c r="AJ3" s="85"/>
      <c r="AK3" s="85"/>
      <c r="AL3" s="85"/>
      <c r="AM3" s="85"/>
      <c r="AN3" s="85"/>
      <c r="AO3" s="85"/>
      <c r="AP3" s="85"/>
      <c r="AQ3" s="85"/>
    </row>
    <row r="4" spans="1:43" ht="22.5" customHeight="1" x14ac:dyDescent="0.15">
      <c r="C4" s="7">
        <v>43738</v>
      </c>
      <c r="D4" s="32"/>
      <c r="E4" s="7">
        <v>43830</v>
      </c>
      <c r="F4" s="33"/>
      <c r="G4" s="7">
        <v>43921</v>
      </c>
      <c r="H4" s="32"/>
      <c r="I4" s="7">
        <v>44012</v>
      </c>
      <c r="J4" s="32"/>
      <c r="K4" s="7">
        <v>44104</v>
      </c>
      <c r="L4" s="32"/>
      <c r="M4" s="7">
        <v>44196</v>
      </c>
      <c r="N4" s="34"/>
      <c r="O4" s="7">
        <v>44286</v>
      </c>
      <c r="P4" s="34"/>
      <c r="Q4" s="7">
        <v>44377</v>
      </c>
      <c r="R4" s="33"/>
      <c r="S4" s="7">
        <v>44469</v>
      </c>
      <c r="T4" s="32"/>
      <c r="U4" s="7">
        <v>44561</v>
      </c>
      <c r="V4" s="35"/>
      <c r="W4" s="7">
        <v>44651</v>
      </c>
      <c r="X4" s="35"/>
      <c r="Y4" s="7">
        <v>44742</v>
      </c>
      <c r="Z4" s="35"/>
      <c r="AA4" s="7">
        <v>44834</v>
      </c>
      <c r="AB4" s="32"/>
      <c r="AC4" s="7">
        <v>44926</v>
      </c>
      <c r="AD4" s="35"/>
      <c r="AE4" s="7">
        <v>45016</v>
      </c>
      <c r="AF4" s="35"/>
      <c r="AG4" s="7">
        <v>45107</v>
      </c>
      <c r="AI4" s="8">
        <v>43646</v>
      </c>
      <c r="AJ4" s="36"/>
      <c r="AK4" s="8">
        <v>44012</v>
      </c>
      <c r="AL4" s="36"/>
      <c r="AM4" s="8">
        <v>44377</v>
      </c>
      <c r="AN4" s="36"/>
      <c r="AO4" s="8">
        <v>44742</v>
      </c>
      <c r="AP4" s="32"/>
      <c r="AQ4" s="8">
        <v>45107</v>
      </c>
    </row>
    <row r="5" spans="1:43" ht="25" customHeight="1" x14ac:dyDescent="0.15">
      <c r="A5" s="9" t="s">
        <v>10</v>
      </c>
      <c r="C5" s="10"/>
      <c r="E5" s="10" t="s">
        <v>11</v>
      </c>
      <c r="F5" s="11" t="s">
        <v>11</v>
      </c>
      <c r="G5" s="10"/>
      <c r="I5" s="10"/>
      <c r="K5" s="37"/>
      <c r="M5" s="37"/>
      <c r="O5" s="37"/>
      <c r="Q5" s="37"/>
      <c r="R5" s="11" t="s">
        <v>11</v>
      </c>
      <c r="S5" s="10"/>
      <c r="U5" s="10"/>
      <c r="W5" s="10"/>
      <c r="Y5" s="10"/>
      <c r="AA5" s="10"/>
      <c r="AC5" s="37"/>
      <c r="AE5" s="37"/>
      <c r="AG5" s="37"/>
      <c r="AI5" s="36"/>
      <c r="AK5" s="36"/>
      <c r="AM5" s="37"/>
      <c r="AO5" s="37"/>
      <c r="AQ5" s="37"/>
    </row>
    <row r="6" spans="1:43" ht="14.25" customHeight="1" x14ac:dyDescent="0.15">
      <c r="A6" s="12" t="s">
        <v>12</v>
      </c>
      <c r="C6" s="13">
        <v>36389000</v>
      </c>
      <c r="E6" s="13">
        <v>67764000</v>
      </c>
      <c r="G6" s="13">
        <v>67350000</v>
      </c>
      <c r="I6" s="13">
        <v>85249000</v>
      </c>
      <c r="K6" s="13">
        <v>93265000</v>
      </c>
      <c r="M6" s="13">
        <v>99630000</v>
      </c>
      <c r="O6" s="13">
        <v>97999000</v>
      </c>
      <c r="Q6" s="13">
        <v>88657000</v>
      </c>
      <c r="S6" s="13">
        <v>92244000</v>
      </c>
      <c r="U6" s="13">
        <v>127087000</v>
      </c>
      <c r="W6" s="13">
        <v>121054000</v>
      </c>
      <c r="Y6" s="13">
        <v>118126000</v>
      </c>
      <c r="AA6" s="13">
        <v>113149000</v>
      </c>
      <c r="AB6" s="14"/>
      <c r="AC6" s="13">
        <v>134019000</v>
      </c>
      <c r="AE6" s="13">
        <v>119013000</v>
      </c>
      <c r="AG6" s="13">
        <v>141419000</v>
      </c>
      <c r="AI6" s="13">
        <v>132363000</v>
      </c>
      <c r="AK6" s="13">
        <v>256752000</v>
      </c>
      <c r="AM6" s="13">
        <v>379551000</v>
      </c>
      <c r="AO6" s="13">
        <v>458511000</v>
      </c>
      <c r="AQ6" s="13">
        <v>507600000</v>
      </c>
    </row>
    <row r="7" spans="1:43" ht="14.25" customHeight="1" x14ac:dyDescent="0.15">
      <c r="A7" s="12" t="s">
        <v>13</v>
      </c>
      <c r="C7" s="15">
        <v>3601000</v>
      </c>
      <c r="E7" s="15">
        <v>7110000</v>
      </c>
      <c r="G7" s="15">
        <v>5930000</v>
      </c>
      <c r="I7" s="15">
        <v>2699000</v>
      </c>
      <c r="K7" s="15">
        <v>5958000</v>
      </c>
      <c r="M7" s="15">
        <v>10820000</v>
      </c>
      <c r="O7" s="15">
        <v>13809000</v>
      </c>
      <c r="Q7" s="15">
        <v>19264000</v>
      </c>
      <c r="S7" s="15">
        <v>19395000</v>
      </c>
      <c r="U7" s="15">
        <v>26558000</v>
      </c>
      <c r="W7" s="15">
        <v>23169000</v>
      </c>
      <c r="Y7" s="15">
        <v>31574000</v>
      </c>
      <c r="AA7" s="15">
        <v>26708000</v>
      </c>
      <c r="AB7" s="14"/>
      <c r="AC7" s="15">
        <v>29117000</v>
      </c>
      <c r="AE7" s="15">
        <v>29469000</v>
      </c>
      <c r="AG7" s="15">
        <v>34044000</v>
      </c>
      <c r="AI7" s="15">
        <v>7911000</v>
      </c>
      <c r="AK7" s="15">
        <v>19340000</v>
      </c>
      <c r="AM7" s="15">
        <v>49851000</v>
      </c>
      <c r="AO7" s="15">
        <v>100696000</v>
      </c>
      <c r="AQ7" s="15">
        <v>119338000</v>
      </c>
    </row>
    <row r="8" spans="1:43" ht="14.25" customHeight="1" x14ac:dyDescent="0.15">
      <c r="A8" s="16" t="s">
        <v>14</v>
      </c>
      <c r="C8" s="17">
        <f>SUM(C6:C7)</f>
        <v>39990000</v>
      </c>
      <c r="E8" s="17">
        <f>SUM(E6:E7)</f>
        <v>74874000</v>
      </c>
      <c r="G8" s="17">
        <f>SUM(G6:G7)</f>
        <v>73280000</v>
      </c>
      <c r="I8" s="17">
        <f>SUM(I6:I7)</f>
        <v>87948000</v>
      </c>
      <c r="K8" s="17">
        <f>SUM(K6:K7)</f>
        <v>99223000</v>
      </c>
      <c r="M8" s="17">
        <f>SUM(M6:M7)</f>
        <v>110450000</v>
      </c>
      <c r="O8" s="17">
        <f>SUM(O6:O7)</f>
        <v>111808000</v>
      </c>
      <c r="Q8" s="17">
        <f>SUM(Q6:Q7)</f>
        <v>107921000</v>
      </c>
      <c r="S8" s="17">
        <f>SUM(S6:S7)</f>
        <v>111639000</v>
      </c>
      <c r="U8" s="17">
        <f>SUM(U6:U7)</f>
        <v>153645000</v>
      </c>
      <c r="W8" s="17">
        <f>SUM(W6:W7)</f>
        <v>144223000</v>
      </c>
      <c r="Y8" s="17">
        <f>SUM(Y6:Y7)</f>
        <v>149700000</v>
      </c>
      <c r="AA8" s="17">
        <f>SUM(AA6:AA7)</f>
        <v>139857000</v>
      </c>
      <c r="AB8" s="14"/>
      <c r="AC8" s="17">
        <f>SUM(AC6:AC7)</f>
        <v>163136000</v>
      </c>
      <c r="AE8" s="17">
        <f>SUM(AE6:AE7)</f>
        <v>148482000</v>
      </c>
      <c r="AG8" s="17">
        <f>SUM(AG6:AG7)</f>
        <v>175463000</v>
      </c>
      <c r="AI8" s="17">
        <f>SUM(AI6:AI7)</f>
        <v>140274000</v>
      </c>
      <c r="AK8" s="17">
        <f>SUM(AK6:AK7)</f>
        <v>276092000</v>
      </c>
      <c r="AM8" s="17">
        <f>SUM(AM6:AM7)</f>
        <v>429402000</v>
      </c>
      <c r="AO8" s="17">
        <f>SUM(AO6:AO7)</f>
        <v>559207000</v>
      </c>
      <c r="AQ8" s="17">
        <f>SUM(AQ6:AQ7)</f>
        <v>626938000</v>
      </c>
    </row>
    <row r="9" spans="1:43" ht="14.25" customHeight="1" x14ac:dyDescent="0.15">
      <c r="A9" s="12" t="s">
        <v>15</v>
      </c>
      <c r="C9" s="18">
        <v>40168000</v>
      </c>
      <c r="E9" s="18">
        <v>45073000</v>
      </c>
      <c r="G9" s="18">
        <v>52372000</v>
      </c>
      <c r="I9" s="18">
        <v>49117000</v>
      </c>
      <c r="K9" s="18">
        <v>54237000</v>
      </c>
      <c r="M9" s="18">
        <v>73857000</v>
      </c>
      <c r="O9" s="18">
        <v>94530000</v>
      </c>
      <c r="Q9" s="18">
        <v>103793000</v>
      </c>
      <c r="S9" s="18">
        <v>117302000</v>
      </c>
      <c r="U9" s="18">
        <v>138355000</v>
      </c>
      <c r="W9" s="18">
        <v>134599000</v>
      </c>
      <c r="Y9" s="18">
        <v>137624000</v>
      </c>
      <c r="AA9" s="18">
        <v>136802000</v>
      </c>
      <c r="AB9" s="14"/>
      <c r="AC9" s="18">
        <v>155321000</v>
      </c>
      <c r="AE9" s="18">
        <v>178270000</v>
      </c>
      <c r="AG9" s="18">
        <v>214824000</v>
      </c>
      <c r="AI9" s="18">
        <v>119404000</v>
      </c>
      <c r="AK9" s="18">
        <v>186730000</v>
      </c>
      <c r="AM9" s="18">
        <v>326417000</v>
      </c>
      <c r="AO9" s="18">
        <v>527880000</v>
      </c>
      <c r="AQ9" s="18">
        <v>685217000</v>
      </c>
    </row>
    <row r="10" spans="1:43" ht="14.25" customHeight="1" x14ac:dyDescent="0.15">
      <c r="A10" s="12" t="s">
        <v>16</v>
      </c>
      <c r="C10" s="18">
        <v>5725000</v>
      </c>
      <c r="E10" s="18">
        <v>4738000</v>
      </c>
      <c r="G10" s="18">
        <v>9866000</v>
      </c>
      <c r="I10" s="18">
        <v>11578000</v>
      </c>
      <c r="K10" s="18">
        <v>16434000</v>
      </c>
      <c r="M10" s="18">
        <v>14560000</v>
      </c>
      <c r="O10" s="18">
        <v>16350000</v>
      </c>
      <c r="Q10" s="18">
        <v>42582000</v>
      </c>
      <c r="S10" s="18">
        <v>30979000</v>
      </c>
      <c r="U10" s="18">
        <v>57690000</v>
      </c>
      <c r="W10" s="18">
        <v>52484000</v>
      </c>
      <c r="Y10" s="18">
        <v>55282000</v>
      </c>
      <c r="AA10" s="18">
        <v>63595000</v>
      </c>
      <c r="AB10" s="14"/>
      <c r="AC10" s="18">
        <v>59607000</v>
      </c>
      <c r="AE10" s="18">
        <v>32813000</v>
      </c>
      <c r="AG10" s="18">
        <v>32326000</v>
      </c>
      <c r="AI10" s="18">
        <v>-440000</v>
      </c>
      <c r="AK10" s="18">
        <v>31907000</v>
      </c>
      <c r="AM10" s="18">
        <v>89926000</v>
      </c>
      <c r="AO10" s="18">
        <v>196435000</v>
      </c>
      <c r="AQ10" s="18">
        <v>188341000</v>
      </c>
    </row>
    <row r="11" spans="1:43" ht="14.25" customHeight="1" x14ac:dyDescent="0.15">
      <c r="A11" s="12" t="s">
        <v>17</v>
      </c>
      <c r="C11" s="15">
        <v>2064000</v>
      </c>
      <c r="E11" s="15">
        <v>5291000</v>
      </c>
      <c r="G11" s="15">
        <v>2755000</v>
      </c>
      <c r="I11" s="15">
        <v>4689000</v>
      </c>
      <c r="K11" s="15">
        <v>4084000</v>
      </c>
      <c r="M11" s="15">
        <v>5174000</v>
      </c>
      <c r="O11" s="15">
        <v>7977000</v>
      </c>
      <c r="Q11" s="15">
        <v>7484000</v>
      </c>
      <c r="S11" s="15">
        <v>9465000</v>
      </c>
      <c r="U11" s="15">
        <v>11321000</v>
      </c>
      <c r="W11" s="15">
        <v>23456000</v>
      </c>
      <c r="Y11" s="15">
        <v>21528000</v>
      </c>
      <c r="AA11" s="15">
        <v>21370000</v>
      </c>
      <c r="AB11" s="14"/>
      <c r="AC11" s="15">
        <v>21494000</v>
      </c>
      <c r="AE11" s="15">
        <v>21413000</v>
      </c>
      <c r="AG11" s="15">
        <v>23212000</v>
      </c>
      <c r="AI11" s="15">
        <v>5129000</v>
      </c>
      <c r="AK11" s="15">
        <v>14799000</v>
      </c>
      <c r="AM11" s="15">
        <v>24719000</v>
      </c>
      <c r="AO11" s="15">
        <v>65770000</v>
      </c>
      <c r="AQ11" s="15">
        <v>87489000</v>
      </c>
    </row>
    <row r="12" spans="1:43" ht="14.25" customHeight="1" x14ac:dyDescent="0.15">
      <c r="A12" s="9" t="s">
        <v>18</v>
      </c>
      <c r="C12" s="19">
        <f>SUM(C8:C11)</f>
        <v>87947000</v>
      </c>
      <c r="E12" s="19">
        <f>SUM(E8:E11)</f>
        <v>129976000</v>
      </c>
      <c r="G12" s="19">
        <f>SUM(G8:G11)</f>
        <v>138273000</v>
      </c>
      <c r="I12" s="19">
        <f>SUM(I8:I11)</f>
        <v>153332000</v>
      </c>
      <c r="K12" s="19">
        <f>SUM(K8:K11)</f>
        <v>173978000</v>
      </c>
      <c r="M12" s="19">
        <f>SUM(M8:M11)</f>
        <v>204041000</v>
      </c>
      <c r="O12" s="19">
        <f>SUM(O8:O11)</f>
        <v>230665000</v>
      </c>
      <c r="Q12" s="19">
        <f>SUM(Q8:Q11)</f>
        <v>261780000</v>
      </c>
      <c r="S12" s="19">
        <f>SUM(S8:S11)</f>
        <v>269385000</v>
      </c>
      <c r="U12" s="19">
        <f>SUM(U8:U11)</f>
        <v>361011000</v>
      </c>
      <c r="W12" s="19">
        <f>SUM(W8:W11)</f>
        <v>354762000</v>
      </c>
      <c r="Y12" s="19">
        <f>SUM(Y8:Y11)</f>
        <v>364134000</v>
      </c>
      <c r="AA12" s="19">
        <f>SUM(AA8:AA11)</f>
        <v>361624000</v>
      </c>
      <c r="AB12" s="14"/>
      <c r="AC12" s="19">
        <f>SUM(AC8:AC11)</f>
        <v>399558000</v>
      </c>
      <c r="AE12" s="19">
        <f>SUM(AE8:AE11)</f>
        <v>380978000</v>
      </c>
      <c r="AG12" s="19">
        <f>SUM(AG8:AG11)</f>
        <v>445825000</v>
      </c>
      <c r="AI12" s="19">
        <f>SUM(AI8:AI11)</f>
        <v>264367000</v>
      </c>
      <c r="AK12" s="19">
        <f>SUM(AK8:AK11)</f>
        <v>509528000</v>
      </c>
      <c r="AM12" s="19">
        <f>SUM(AM8:AM11)</f>
        <v>870464000</v>
      </c>
      <c r="AO12" s="19">
        <f>SUM(AO8:AO11)</f>
        <v>1349292000</v>
      </c>
      <c r="AQ12" s="19">
        <f>SUM(AQ8:AQ11)</f>
        <v>1587985000</v>
      </c>
    </row>
    <row r="13" spans="1:43" ht="14.25" customHeight="1" x14ac:dyDescent="0.15">
      <c r="A13" s="9" t="s">
        <v>19</v>
      </c>
      <c r="C13" s="20"/>
      <c r="E13" s="20" t="s">
        <v>11</v>
      </c>
      <c r="F13" s="14" t="s">
        <v>11</v>
      </c>
      <c r="G13" s="20"/>
      <c r="I13" s="20"/>
      <c r="K13" s="20"/>
      <c r="M13" s="20" t="s">
        <v>11</v>
      </c>
      <c r="O13" s="20" t="s">
        <v>11</v>
      </c>
      <c r="Q13" s="20" t="s">
        <v>11</v>
      </c>
      <c r="R13" s="14" t="s">
        <v>11</v>
      </c>
      <c r="S13" s="20"/>
      <c r="U13" s="20"/>
      <c r="W13" s="20"/>
      <c r="Y13" s="20"/>
      <c r="AA13" s="20"/>
      <c r="AB13" s="3"/>
      <c r="AC13" s="20"/>
      <c r="AE13" s="20"/>
      <c r="AG13" s="20"/>
      <c r="AI13" s="20"/>
      <c r="AK13" s="20" t="s">
        <v>11</v>
      </c>
      <c r="AM13" s="20" t="s">
        <v>11</v>
      </c>
      <c r="AO13" s="20" t="s">
        <v>11</v>
      </c>
      <c r="AQ13" s="20"/>
    </row>
    <row r="14" spans="1:43" ht="14.25" customHeight="1" x14ac:dyDescent="0.15">
      <c r="A14" s="12" t="s">
        <v>20</v>
      </c>
      <c r="C14" s="18">
        <v>19961000</v>
      </c>
      <c r="E14" s="18">
        <v>42661000</v>
      </c>
      <c r="G14" s="18">
        <v>43519000</v>
      </c>
      <c r="I14" s="18">
        <v>55311000</v>
      </c>
      <c r="K14" s="18">
        <v>65868000</v>
      </c>
      <c r="M14" s="18">
        <v>67768000</v>
      </c>
      <c r="O14" s="18">
        <v>62054000</v>
      </c>
      <c r="Q14" s="18">
        <v>51010000</v>
      </c>
      <c r="S14" s="18">
        <v>51678000</v>
      </c>
      <c r="U14" s="18">
        <v>65265000</v>
      </c>
      <c r="W14" s="18">
        <v>46853000</v>
      </c>
      <c r="Y14" s="18">
        <v>40285000</v>
      </c>
      <c r="AA14" s="18">
        <v>35610000</v>
      </c>
      <c r="AB14" s="14"/>
      <c r="AC14" s="18">
        <v>38422000</v>
      </c>
      <c r="AE14" s="18">
        <v>31224000</v>
      </c>
      <c r="AG14" s="18">
        <v>35009000</v>
      </c>
      <c r="AI14" s="18">
        <v>73383000</v>
      </c>
      <c r="AK14" s="18">
        <v>161452000</v>
      </c>
      <c r="AM14" s="18">
        <v>246700000</v>
      </c>
      <c r="AO14" s="18">
        <v>204081000</v>
      </c>
      <c r="AQ14" s="18">
        <v>140265000</v>
      </c>
    </row>
    <row r="15" spans="1:43" ht="14.25" customHeight="1" x14ac:dyDescent="0.15">
      <c r="A15" s="12" t="s">
        <v>21</v>
      </c>
      <c r="C15" s="18">
        <v>24844000</v>
      </c>
      <c r="E15" s="18">
        <v>30178000</v>
      </c>
      <c r="G15" s="18">
        <v>82216000</v>
      </c>
      <c r="I15" s="18">
        <v>-32171000</v>
      </c>
      <c r="K15" s="18">
        <v>28931000</v>
      </c>
      <c r="M15" s="18">
        <v>12521000</v>
      </c>
      <c r="O15" s="18">
        <v>-1063000</v>
      </c>
      <c r="Q15" s="18">
        <v>25489000</v>
      </c>
      <c r="S15" s="18">
        <v>63647000</v>
      </c>
      <c r="U15" s="18">
        <v>52640000</v>
      </c>
      <c r="W15" s="18">
        <v>66294000</v>
      </c>
      <c r="Y15" s="18">
        <v>72691000</v>
      </c>
      <c r="AA15" s="18">
        <v>64250000</v>
      </c>
      <c r="AB15" s="14"/>
      <c r="AC15" s="18">
        <v>106689000</v>
      </c>
      <c r="AE15" s="18">
        <v>66438000</v>
      </c>
      <c r="AG15" s="18">
        <v>94483000</v>
      </c>
      <c r="AI15" s="18">
        <v>78025000</v>
      </c>
      <c r="AK15" s="18">
        <v>105067000</v>
      </c>
      <c r="AM15" s="18">
        <v>65878000</v>
      </c>
      <c r="AO15" s="18">
        <v>255272000</v>
      </c>
      <c r="AQ15" s="18">
        <v>331860000</v>
      </c>
    </row>
    <row r="16" spans="1:43" ht="14.25" customHeight="1" x14ac:dyDescent="0.15">
      <c r="A16" s="12" t="s">
        <v>22</v>
      </c>
      <c r="C16" s="18">
        <v>8128000</v>
      </c>
      <c r="E16" s="18">
        <v>8167000</v>
      </c>
      <c r="G16" s="18">
        <v>8204000</v>
      </c>
      <c r="I16" s="18">
        <v>7817000</v>
      </c>
      <c r="K16" s="18">
        <v>10352000</v>
      </c>
      <c r="M16" s="18">
        <v>12060000</v>
      </c>
      <c r="O16" s="18">
        <v>14665000</v>
      </c>
      <c r="Q16" s="18">
        <v>15623000</v>
      </c>
      <c r="S16" s="18">
        <v>16753000</v>
      </c>
      <c r="U16" s="18">
        <v>17700000</v>
      </c>
      <c r="W16" s="18">
        <v>15824000</v>
      </c>
      <c r="Y16" s="18">
        <v>19417000</v>
      </c>
      <c r="AA16" s="18">
        <v>25066000</v>
      </c>
      <c r="AB16" s="14"/>
      <c r="AC16" s="18">
        <v>43751000</v>
      </c>
      <c r="AE16" s="18">
        <v>51188000</v>
      </c>
      <c r="AG16" s="18">
        <v>63008000</v>
      </c>
      <c r="AI16" s="18">
        <v>25895000</v>
      </c>
      <c r="AK16" s="18">
        <v>32316000</v>
      </c>
      <c r="AM16" s="18">
        <v>52700000</v>
      </c>
      <c r="AO16" s="18">
        <v>69694000</v>
      </c>
      <c r="AQ16" s="18">
        <v>183013000</v>
      </c>
    </row>
    <row r="17" spans="1:43" ht="14.25" customHeight="1" x14ac:dyDescent="0.15">
      <c r="A17" s="12" t="s">
        <v>23</v>
      </c>
      <c r="C17" s="18">
        <v>9695000</v>
      </c>
      <c r="E17" s="18">
        <v>11652000</v>
      </c>
      <c r="G17" s="18">
        <v>13678000</v>
      </c>
      <c r="I17" s="18">
        <v>14806000</v>
      </c>
      <c r="K17" s="18">
        <v>13498000</v>
      </c>
      <c r="M17" s="18">
        <v>16802000</v>
      </c>
      <c r="O17" s="18">
        <v>21368000</v>
      </c>
      <c r="Q17" s="18">
        <v>21910000</v>
      </c>
      <c r="S17" s="18">
        <v>25201000</v>
      </c>
      <c r="U17" s="18">
        <v>41849000</v>
      </c>
      <c r="W17" s="18">
        <v>43371000</v>
      </c>
      <c r="Y17" s="18">
        <v>47393000</v>
      </c>
      <c r="AA17" s="18">
        <v>54359000</v>
      </c>
      <c r="AB17" s="14"/>
      <c r="AC17" s="18">
        <v>66508000</v>
      </c>
      <c r="AE17" s="18">
        <v>65229000</v>
      </c>
      <c r="AG17" s="18">
        <v>71247000</v>
      </c>
      <c r="AI17" s="18">
        <v>32669000</v>
      </c>
      <c r="AK17" s="18">
        <v>49831000</v>
      </c>
      <c r="AM17" s="18">
        <v>73578000</v>
      </c>
      <c r="AO17" s="18">
        <v>157814000</v>
      </c>
      <c r="AQ17" s="18">
        <v>257343000</v>
      </c>
    </row>
    <row r="18" spans="1:43" ht="14.25" customHeight="1" x14ac:dyDescent="0.15">
      <c r="A18" s="12" t="s">
        <v>24</v>
      </c>
      <c r="C18" s="18">
        <v>25368000</v>
      </c>
      <c r="E18" s="18">
        <v>31612000</v>
      </c>
      <c r="G18" s="18">
        <v>33654000</v>
      </c>
      <c r="I18" s="18">
        <v>31744000</v>
      </c>
      <c r="K18" s="18">
        <v>33768000</v>
      </c>
      <c r="M18" s="18">
        <v>41634000</v>
      </c>
      <c r="O18" s="18">
        <v>104806000</v>
      </c>
      <c r="Q18" s="18">
        <v>69128000</v>
      </c>
      <c r="S18" s="18">
        <v>78013000</v>
      </c>
      <c r="U18" s="18">
        <v>94989000</v>
      </c>
      <c r="W18" s="18">
        <v>110291000</v>
      </c>
      <c r="Y18" s="18">
        <v>135350000</v>
      </c>
      <c r="AA18" s="18">
        <v>144961000</v>
      </c>
      <c r="AB18" s="14"/>
      <c r="AC18" s="18">
        <v>156747000</v>
      </c>
      <c r="AE18" s="18">
        <v>161792000</v>
      </c>
      <c r="AG18" s="18">
        <v>152318000</v>
      </c>
      <c r="AI18" s="18">
        <v>76071000</v>
      </c>
      <c r="AK18" s="18">
        <v>122378000</v>
      </c>
      <c r="AM18" s="18">
        <v>249336000</v>
      </c>
      <c r="AO18" s="18">
        <v>418643000</v>
      </c>
      <c r="AQ18" s="18">
        <v>615818000</v>
      </c>
    </row>
    <row r="19" spans="1:43" ht="14.25" customHeight="1" x14ac:dyDescent="0.15">
      <c r="A19" s="12" t="s">
        <v>25</v>
      </c>
      <c r="C19" s="18">
        <v>5219000</v>
      </c>
      <c r="E19" s="18">
        <v>7651000</v>
      </c>
      <c r="G19" s="18">
        <v>7108000</v>
      </c>
      <c r="I19" s="18">
        <v>5066000</v>
      </c>
      <c r="K19" s="18">
        <v>22582000</v>
      </c>
      <c r="M19" s="18">
        <v>39112000</v>
      </c>
      <c r="O19" s="18">
        <v>58184000</v>
      </c>
      <c r="Q19" s="18">
        <v>62312000</v>
      </c>
      <c r="S19" s="18">
        <v>63960000</v>
      </c>
      <c r="U19" s="18">
        <v>143476000</v>
      </c>
      <c r="W19" s="18">
        <v>156214000</v>
      </c>
      <c r="Y19" s="18">
        <v>168693000</v>
      </c>
      <c r="AA19" s="18">
        <v>163873000</v>
      </c>
      <c r="AB19" s="14"/>
      <c r="AC19" s="18">
        <v>188334000</v>
      </c>
      <c r="AE19" s="18">
        <v>140942000</v>
      </c>
      <c r="AG19" s="18">
        <v>145131000</v>
      </c>
      <c r="AI19" s="18">
        <v>16863000</v>
      </c>
      <c r="AK19" s="18">
        <v>25044000</v>
      </c>
      <c r="AM19" s="18">
        <v>182190000</v>
      </c>
      <c r="AO19" s="18">
        <v>532343000</v>
      </c>
      <c r="AQ19" s="18">
        <v>638280000</v>
      </c>
    </row>
    <row r="20" spans="1:43" ht="14.25" customHeight="1" x14ac:dyDescent="0.15">
      <c r="A20" s="12" t="s">
        <v>26</v>
      </c>
      <c r="C20" s="18">
        <v>0</v>
      </c>
      <c r="E20" s="18">
        <v>0</v>
      </c>
      <c r="G20" s="18">
        <v>0</v>
      </c>
      <c r="I20" s="18">
        <v>0</v>
      </c>
      <c r="K20" s="18">
        <v>0</v>
      </c>
      <c r="M20" s="18">
        <v>0</v>
      </c>
      <c r="O20" s="18">
        <v>0</v>
      </c>
      <c r="Q20" s="18">
        <v>0</v>
      </c>
      <c r="S20" s="18">
        <v>0</v>
      </c>
      <c r="U20" s="18">
        <v>0</v>
      </c>
      <c r="W20" s="18">
        <v>0</v>
      </c>
      <c r="Y20" s="18">
        <v>0</v>
      </c>
      <c r="AA20" s="18">
        <v>0</v>
      </c>
      <c r="AB20" s="3"/>
      <c r="AC20" s="18">
        <v>0</v>
      </c>
      <c r="AE20" s="18">
        <v>34934000</v>
      </c>
      <c r="AG20" s="18">
        <v>936000</v>
      </c>
      <c r="AI20" s="21"/>
      <c r="AK20" s="21"/>
      <c r="AM20" s="21"/>
      <c r="AO20" s="21"/>
      <c r="AQ20" s="18">
        <v>35870000</v>
      </c>
    </row>
    <row r="21" spans="1:43" ht="14.25" customHeight="1" x14ac:dyDescent="0.15">
      <c r="A21" s="12" t="s">
        <v>27</v>
      </c>
      <c r="C21" s="15">
        <v>27704000</v>
      </c>
      <c r="E21" s="15">
        <v>30688000</v>
      </c>
      <c r="G21" s="15">
        <v>31399000</v>
      </c>
      <c r="I21" s="15">
        <v>31439000</v>
      </c>
      <c r="K21" s="15">
        <v>32273000</v>
      </c>
      <c r="M21" s="15">
        <v>40916000</v>
      </c>
      <c r="O21" s="15">
        <v>179999000</v>
      </c>
      <c r="Q21" s="15">
        <v>130561000</v>
      </c>
      <c r="S21" s="15">
        <v>136204000</v>
      </c>
      <c r="U21" s="15">
        <v>141292000</v>
      </c>
      <c r="W21" s="15">
        <v>142466000</v>
      </c>
      <c r="Y21" s="15">
        <v>157531000</v>
      </c>
      <c r="AA21" s="15">
        <v>160972000</v>
      </c>
      <c r="AB21" s="14"/>
      <c r="AC21" s="15">
        <v>158639000</v>
      </c>
      <c r="AE21" s="15">
        <v>139266000</v>
      </c>
      <c r="AG21" s="15">
        <v>127521000</v>
      </c>
      <c r="AI21" s="15">
        <v>88902000</v>
      </c>
      <c r="AK21" s="15">
        <v>121230000</v>
      </c>
      <c r="AM21" s="15">
        <v>383749000</v>
      </c>
      <c r="AO21" s="15">
        <v>577493000</v>
      </c>
      <c r="AQ21" s="15">
        <v>586398000</v>
      </c>
    </row>
    <row r="22" spans="1:43" ht="14.25" customHeight="1" x14ac:dyDescent="0.15">
      <c r="A22" s="9" t="s">
        <v>28</v>
      </c>
      <c r="C22" s="19">
        <f>SUM(C14:C21)</f>
        <v>120919000</v>
      </c>
      <c r="E22" s="19">
        <f>SUM(E14:E21)</f>
        <v>162609000</v>
      </c>
      <c r="G22" s="19">
        <f>SUM(G14:G21)</f>
        <v>219778000</v>
      </c>
      <c r="I22" s="19">
        <f>SUM(I14:I21)</f>
        <v>114012000</v>
      </c>
      <c r="K22" s="19">
        <f>SUM(K14:K21)</f>
        <v>207272000</v>
      </c>
      <c r="M22" s="19">
        <f>SUM(M14:M21)</f>
        <v>230813000</v>
      </c>
      <c r="O22" s="19">
        <f>SUM(O14:O21)</f>
        <v>440013000</v>
      </c>
      <c r="Q22" s="19">
        <f>SUM(Q14:Q21)</f>
        <v>376033000</v>
      </c>
      <c r="S22" s="19">
        <f>SUM(S14:S21)</f>
        <v>435456000</v>
      </c>
      <c r="U22" s="19">
        <f>SUM(U14:U21)</f>
        <v>557211000</v>
      </c>
      <c r="W22" s="19">
        <f>SUM(W14:W21)</f>
        <v>581313000</v>
      </c>
      <c r="Y22" s="19">
        <f>SUM(Y14:Y21)</f>
        <v>641360000</v>
      </c>
      <c r="AA22" s="19">
        <f>SUM(AA14:AA21)</f>
        <v>649091000</v>
      </c>
      <c r="AB22" s="14"/>
      <c r="AC22" s="19">
        <f>SUM(AC14:AC21)</f>
        <v>759090000</v>
      </c>
      <c r="AE22" s="19">
        <f>SUM(AE14:AE21)</f>
        <v>691013000</v>
      </c>
      <c r="AG22" s="19">
        <f>SUM(AG14:AG21)</f>
        <v>689653000</v>
      </c>
      <c r="AI22" s="19">
        <f>SUM(AI14:AI21)</f>
        <v>391808000</v>
      </c>
      <c r="AK22" s="19">
        <f>SUM(AK14:AK21)</f>
        <v>617318000</v>
      </c>
      <c r="AM22" s="19">
        <f>SUM(AM14:AM21)</f>
        <v>1254131000</v>
      </c>
      <c r="AO22" s="19">
        <f>SUM(AO14:AO21)</f>
        <v>2215340000</v>
      </c>
      <c r="AQ22" s="19">
        <f>SUM(AQ14:AQ21)</f>
        <v>2788847000</v>
      </c>
    </row>
    <row r="23" spans="1:43" ht="14.25" customHeight="1" x14ac:dyDescent="0.15">
      <c r="A23" s="9" t="s">
        <v>29</v>
      </c>
      <c r="C23" s="19">
        <f>C12-C22</f>
        <v>-32972000</v>
      </c>
      <c r="E23" s="19">
        <f>E12-E22</f>
        <v>-32633000</v>
      </c>
      <c r="G23" s="19">
        <f>G12-G22</f>
        <v>-81505000</v>
      </c>
      <c r="I23" s="19">
        <f>I12-I22</f>
        <v>39320000</v>
      </c>
      <c r="K23" s="19">
        <f>K12-K22</f>
        <v>-33294000</v>
      </c>
      <c r="M23" s="19">
        <f>M12-M22</f>
        <v>-26772000</v>
      </c>
      <c r="O23" s="19">
        <f>O12-O22</f>
        <v>-209348000</v>
      </c>
      <c r="Q23" s="19">
        <f>Q12-Q22</f>
        <v>-114253000</v>
      </c>
      <c r="S23" s="19">
        <f>S12-S22</f>
        <v>-166071000</v>
      </c>
      <c r="U23" s="19">
        <f>U12-U22</f>
        <v>-196200000</v>
      </c>
      <c r="W23" s="19">
        <f>W12-W22</f>
        <v>-226551000</v>
      </c>
      <c r="Y23" s="19">
        <f>Y12-Y22</f>
        <v>-277226000</v>
      </c>
      <c r="AA23" s="19">
        <f>AA12-AA22</f>
        <v>-287467000</v>
      </c>
      <c r="AB23" s="14"/>
      <c r="AC23" s="19">
        <f>AC12-AC22</f>
        <v>-359532000</v>
      </c>
      <c r="AE23" s="19">
        <f>AE12-AE22</f>
        <v>-310035000</v>
      </c>
      <c r="AG23" s="19">
        <f>AG12-AG22</f>
        <v>-243828000</v>
      </c>
      <c r="AI23" s="19">
        <f>AI12-AI22</f>
        <v>-127441000</v>
      </c>
      <c r="AK23" s="19">
        <f>AK12-AK22</f>
        <v>-107790000</v>
      </c>
      <c r="AM23" s="19">
        <f>AM12-AM22</f>
        <v>-383667000</v>
      </c>
      <c r="AO23" s="19">
        <f>AO12-AO22</f>
        <v>-866048000</v>
      </c>
      <c r="AQ23" s="19">
        <f>AQ12-AQ22</f>
        <v>-1200862000</v>
      </c>
    </row>
    <row r="24" spans="1:43" ht="14.25" customHeight="1" x14ac:dyDescent="0.15">
      <c r="A24" s="11" t="s">
        <v>30</v>
      </c>
      <c r="C24" s="22">
        <v>2273000</v>
      </c>
      <c r="E24" s="22">
        <v>1730000</v>
      </c>
      <c r="G24" s="22">
        <v>-4022000</v>
      </c>
      <c r="I24" s="22">
        <v>-4413000</v>
      </c>
      <c r="K24" s="22">
        <v>29445000</v>
      </c>
      <c r="M24" s="22">
        <v>240000</v>
      </c>
      <c r="O24" s="22">
        <v>-77773000</v>
      </c>
      <c r="Q24" s="22">
        <v>-11615000</v>
      </c>
      <c r="S24" s="22">
        <v>-140373000</v>
      </c>
      <c r="U24" s="22">
        <v>36741000</v>
      </c>
      <c r="W24" s="22">
        <v>172139000</v>
      </c>
      <c r="Y24" s="22">
        <v>72710000</v>
      </c>
      <c r="AA24" s="22">
        <v>36018000</v>
      </c>
      <c r="AB24" s="14"/>
      <c r="AC24" s="22">
        <v>35527000</v>
      </c>
      <c r="AE24" s="22">
        <v>103522000</v>
      </c>
      <c r="AG24" s="22">
        <v>36550000</v>
      </c>
      <c r="AI24" s="22">
        <v>7022000</v>
      </c>
      <c r="AK24" s="22">
        <v>-4432000</v>
      </c>
      <c r="AM24" s="22">
        <v>-59703000</v>
      </c>
      <c r="AO24" s="22">
        <v>141217000</v>
      </c>
      <c r="AQ24" s="22">
        <v>211617000</v>
      </c>
    </row>
    <row r="25" spans="1:43" ht="14.25" customHeight="1" x14ac:dyDescent="0.15">
      <c r="A25" s="9" t="s">
        <v>31</v>
      </c>
      <c r="C25" s="19">
        <f>SUM(C23:C24)</f>
        <v>-30699000</v>
      </c>
      <c r="E25" s="19">
        <f>SUM(E23:E24)</f>
        <v>-30903000</v>
      </c>
      <c r="G25" s="19">
        <f>SUM(G23:G24)</f>
        <v>-85527000</v>
      </c>
      <c r="I25" s="19">
        <f>SUM(I23:I24)</f>
        <v>34907000</v>
      </c>
      <c r="K25" s="19">
        <f>SUM(K23:K24)</f>
        <v>-3849000</v>
      </c>
      <c r="M25" s="19">
        <f>SUM(M23:M24)</f>
        <v>-26532000</v>
      </c>
      <c r="O25" s="19">
        <f>SUM(O23:O24)</f>
        <v>-287121000</v>
      </c>
      <c r="Q25" s="19">
        <f>SUM(Q23:Q24)</f>
        <v>-125868000</v>
      </c>
      <c r="S25" s="19">
        <f>SUM(S23:S24)</f>
        <v>-306444000</v>
      </c>
      <c r="U25" s="19">
        <f>SUM(U23:U24)</f>
        <v>-159459000</v>
      </c>
      <c r="W25" s="19">
        <f>SUM(W23:W24)</f>
        <v>-54412000</v>
      </c>
      <c r="Y25" s="19">
        <f>SUM(Y23:Y24)</f>
        <v>-204516000</v>
      </c>
      <c r="AA25" s="19">
        <f>SUM(AA23:AA24)</f>
        <v>-251449000</v>
      </c>
      <c r="AB25" s="14"/>
      <c r="AC25" s="19">
        <f>SUM(AC23:AC24)</f>
        <v>-324005000</v>
      </c>
      <c r="AE25" s="19">
        <f>SUM(AE23:AE24)</f>
        <v>-206513000</v>
      </c>
      <c r="AG25" s="19">
        <f>SUM(AG23:AG24)</f>
        <v>-207278000</v>
      </c>
      <c r="AI25" s="19">
        <f>SUM(AI23:AI24)</f>
        <v>-120419000</v>
      </c>
      <c r="AK25" s="19">
        <f>SUM(AK23:AK24)</f>
        <v>-112222000</v>
      </c>
      <c r="AM25" s="19">
        <f>SUM(AM23:AM24)</f>
        <v>-443370000</v>
      </c>
      <c r="AO25" s="19">
        <f>SUM(AO23:AO24)</f>
        <v>-724831000</v>
      </c>
      <c r="AQ25" s="19">
        <f>SUM(AQ23:AQ24)</f>
        <v>-989245000</v>
      </c>
    </row>
    <row r="26" spans="1:43" ht="14.25" customHeight="1" x14ac:dyDescent="0.15">
      <c r="A26" s="11" t="s">
        <v>32</v>
      </c>
      <c r="C26" s="22">
        <v>96000</v>
      </c>
      <c r="E26" s="22">
        <v>93000</v>
      </c>
      <c r="G26" s="22">
        <v>93000</v>
      </c>
      <c r="I26" s="22">
        <v>94000</v>
      </c>
      <c r="K26" s="22">
        <v>97000</v>
      </c>
      <c r="M26" s="22">
        <v>78000</v>
      </c>
      <c r="O26" s="22">
        <v>-70000</v>
      </c>
      <c r="Q26" s="22">
        <v>-2448000</v>
      </c>
      <c r="S26" s="22">
        <v>171000</v>
      </c>
      <c r="U26" s="22">
        <v>276000</v>
      </c>
      <c r="W26" s="22">
        <v>259000</v>
      </c>
      <c r="Y26" s="22">
        <v>-18120000</v>
      </c>
      <c r="AA26" s="22">
        <v>-180000</v>
      </c>
      <c r="AB26" s="14"/>
      <c r="AC26" s="22">
        <v>-1568000</v>
      </c>
      <c r="AE26" s="22">
        <v>-836000</v>
      </c>
      <c r="AG26" s="22">
        <v>-1316000</v>
      </c>
      <c r="AI26" s="22">
        <v>36000</v>
      </c>
      <c r="AK26" s="22">
        <v>376000</v>
      </c>
      <c r="AM26" s="22">
        <v>-2343000</v>
      </c>
      <c r="AO26" s="22">
        <v>-17414000</v>
      </c>
      <c r="AQ26" s="22">
        <v>-3900000</v>
      </c>
    </row>
    <row r="27" spans="1:43" ht="14.25" customHeight="1" x14ac:dyDescent="0.15">
      <c r="A27" s="9" t="s">
        <v>33</v>
      </c>
      <c r="C27" s="19">
        <f>C25-C26</f>
        <v>-30795000</v>
      </c>
      <c r="E27" s="19">
        <f>E25-E26</f>
        <v>-30996000</v>
      </c>
      <c r="G27" s="19">
        <f>G25-G26</f>
        <v>-85620000</v>
      </c>
      <c r="I27" s="19">
        <f>I25-I26</f>
        <v>34813000</v>
      </c>
      <c r="K27" s="19">
        <f>K25-K26</f>
        <v>-3946000</v>
      </c>
      <c r="M27" s="19">
        <f>M25-M26</f>
        <v>-26610000</v>
      </c>
      <c r="O27" s="19">
        <f>O25-O26</f>
        <v>-287051000</v>
      </c>
      <c r="Q27" s="19">
        <f>Q25-Q26</f>
        <v>-123420000</v>
      </c>
      <c r="S27" s="19">
        <f>S25-S26</f>
        <v>-306615000</v>
      </c>
      <c r="U27" s="19">
        <f>U25-U26</f>
        <v>-159735000</v>
      </c>
      <c r="W27" s="19">
        <f>W25-W26</f>
        <v>-54671000</v>
      </c>
      <c r="Y27" s="19">
        <f>Y25-Y26</f>
        <v>-186396000</v>
      </c>
      <c r="AA27" s="19">
        <f>AA25-AA26</f>
        <v>-251269000</v>
      </c>
      <c r="AB27" s="14"/>
      <c r="AC27" s="19">
        <f>AC25-AC26</f>
        <v>-322437000</v>
      </c>
      <c r="AE27" s="19">
        <f>AE25-AE26</f>
        <v>-205677000</v>
      </c>
      <c r="AG27" s="19">
        <f>AG25-AG26</f>
        <v>-205962000</v>
      </c>
      <c r="AI27" s="19">
        <f>AI25-AI26</f>
        <v>-120455000</v>
      </c>
      <c r="AK27" s="19">
        <f>AK25-AK26</f>
        <v>-112598000</v>
      </c>
      <c r="AM27" s="19">
        <f>AM25-AM26</f>
        <v>-441027000</v>
      </c>
      <c r="AO27" s="19">
        <f>AO25-AO26</f>
        <v>-707417000</v>
      </c>
      <c r="AQ27" s="19">
        <f>AQ25-AQ26</f>
        <v>-985345000</v>
      </c>
    </row>
    <row r="28" spans="1:43" ht="25" customHeight="1" x14ac:dyDescent="0.15">
      <c r="A28" s="11" t="s">
        <v>34</v>
      </c>
      <c r="C28" s="22">
        <v>0</v>
      </c>
      <c r="E28" s="22">
        <v>-13205000</v>
      </c>
      <c r="G28" s="22">
        <v>0</v>
      </c>
      <c r="I28" s="22">
        <v>0</v>
      </c>
      <c r="K28" s="22">
        <v>0</v>
      </c>
      <c r="M28" s="22">
        <v>0</v>
      </c>
      <c r="O28" s="22">
        <v>0</v>
      </c>
      <c r="Q28" s="22">
        <v>0</v>
      </c>
      <c r="S28" s="22">
        <v>0</v>
      </c>
      <c r="U28" s="22">
        <v>0</v>
      </c>
      <c r="W28" s="22">
        <v>0</v>
      </c>
      <c r="Y28" s="22">
        <v>0</v>
      </c>
      <c r="AA28" s="22">
        <v>0</v>
      </c>
      <c r="AB28" s="14"/>
      <c r="AC28" s="22">
        <v>0</v>
      </c>
      <c r="AE28" s="22">
        <v>0</v>
      </c>
      <c r="AG28" s="22">
        <v>0</v>
      </c>
      <c r="AI28" s="22">
        <v>-14113000</v>
      </c>
      <c r="AK28" s="22">
        <v>-13205000</v>
      </c>
      <c r="AM28" s="22">
        <v>0</v>
      </c>
      <c r="AO28" s="22">
        <v>0</v>
      </c>
      <c r="AQ28" s="22">
        <v>0</v>
      </c>
    </row>
    <row r="29" spans="1:43" ht="14.25" customHeight="1" x14ac:dyDescent="0.15">
      <c r="A29" s="9" t="s">
        <v>35</v>
      </c>
      <c r="C29" s="19">
        <f>C27+C28</f>
        <v>-30795000</v>
      </c>
      <c r="E29" s="19">
        <f>E27+E28</f>
        <v>-44201000</v>
      </c>
      <c r="F29" s="14"/>
      <c r="G29" s="19">
        <f>G27+G28</f>
        <v>-85620000</v>
      </c>
      <c r="I29" s="19">
        <f>I27+I28</f>
        <v>34813000</v>
      </c>
      <c r="K29" s="19">
        <f>K27+K28</f>
        <v>-3946000</v>
      </c>
      <c r="M29" s="19">
        <f>M27+M28</f>
        <v>-26610000</v>
      </c>
      <c r="O29" s="19">
        <f>O27+O28</f>
        <v>-287051000</v>
      </c>
      <c r="Q29" s="19">
        <f>Q27+Q28</f>
        <v>-123420000</v>
      </c>
      <c r="R29" s="14"/>
      <c r="S29" s="19">
        <f>S27+S28</f>
        <v>-306615000</v>
      </c>
      <c r="U29" s="19">
        <f>U27+U28</f>
        <v>-159735000</v>
      </c>
      <c r="W29" s="19">
        <f>W27+W28</f>
        <v>-54671000</v>
      </c>
      <c r="Y29" s="19">
        <f>Y27+Y28</f>
        <v>-186396000</v>
      </c>
      <c r="AA29" s="19">
        <f>AA27+AA28</f>
        <v>-251269000</v>
      </c>
      <c r="AB29" s="14"/>
      <c r="AC29" s="19">
        <f>AC27+AC28</f>
        <v>-322437000</v>
      </c>
      <c r="AE29" s="19">
        <f>AE27+AE28</f>
        <v>-205677000</v>
      </c>
      <c r="AG29" s="19">
        <f>AG27+AG28</f>
        <v>-205962000</v>
      </c>
      <c r="AI29" s="19">
        <f>AI27+AI28</f>
        <v>-134568000</v>
      </c>
      <c r="AK29" s="19">
        <f>AK27+AK28</f>
        <v>-125803000</v>
      </c>
      <c r="AM29" s="19">
        <f>AM27+AM28</f>
        <v>-441027000</v>
      </c>
      <c r="AO29" s="19">
        <f>AO27+AO28</f>
        <v>-707417000</v>
      </c>
      <c r="AQ29" s="19">
        <f>AQ27+AQ28</f>
        <v>-985345000</v>
      </c>
    </row>
    <row r="30" spans="1:43" ht="14.25" customHeight="1" x14ac:dyDescent="0.15">
      <c r="A30" s="9" t="s">
        <v>36</v>
      </c>
      <c r="C30" s="20"/>
      <c r="E30" s="20"/>
      <c r="F30" s="14" t="s">
        <v>11</v>
      </c>
      <c r="G30" s="20"/>
      <c r="I30" s="20"/>
      <c r="K30" s="20"/>
      <c r="M30" s="20" t="s">
        <v>11</v>
      </c>
      <c r="O30" s="20" t="s">
        <v>11</v>
      </c>
      <c r="Q30" s="20"/>
      <c r="R30" s="14" t="s">
        <v>11</v>
      </c>
      <c r="S30" s="20"/>
      <c r="U30" s="20"/>
      <c r="W30" s="20"/>
      <c r="Y30" s="20"/>
      <c r="AA30" s="20"/>
      <c r="AB30" s="23"/>
      <c r="AC30" s="20"/>
      <c r="AE30" s="20"/>
      <c r="AG30" s="20"/>
      <c r="AI30" s="20"/>
      <c r="AK30" s="20" t="s">
        <v>11</v>
      </c>
      <c r="AM30" s="20"/>
      <c r="AO30" s="20" t="s">
        <v>11</v>
      </c>
      <c r="AQ30" s="20"/>
    </row>
    <row r="31" spans="1:43" ht="17.5" customHeight="1" x14ac:dyDescent="0.15">
      <c r="A31" s="12" t="s">
        <v>37</v>
      </c>
      <c r="C31" s="13">
        <v>25000</v>
      </c>
      <c r="E31" s="13">
        <v>-15000</v>
      </c>
      <c r="G31" s="13">
        <v>-874000</v>
      </c>
      <c r="I31" s="13">
        <v>562000</v>
      </c>
      <c r="K31" s="13">
        <v>405000</v>
      </c>
      <c r="M31" s="13">
        <v>1814000</v>
      </c>
      <c r="O31" s="13">
        <v>2829000</v>
      </c>
      <c r="Q31" s="13">
        <v>1998000</v>
      </c>
      <c r="S31" s="13">
        <v>-3802000</v>
      </c>
      <c r="U31" s="13">
        <v>2341000</v>
      </c>
      <c r="V31" s="14"/>
      <c r="W31" s="13">
        <v>5406000</v>
      </c>
      <c r="Y31" s="13">
        <v>-9845000</v>
      </c>
      <c r="AA31" s="13">
        <v>-21546000</v>
      </c>
      <c r="AB31" s="14"/>
      <c r="AC31" s="13">
        <v>4522000</v>
      </c>
      <c r="AE31" s="13">
        <v>31000</v>
      </c>
      <c r="AG31" s="13">
        <v>8850000</v>
      </c>
      <c r="AI31" s="13">
        <v>0</v>
      </c>
      <c r="AK31" s="13">
        <v>-302000</v>
      </c>
      <c r="AM31" s="13">
        <v>7046000</v>
      </c>
      <c r="AO31" s="13">
        <v>-5900000</v>
      </c>
      <c r="AQ31" s="13">
        <v>-8143000</v>
      </c>
    </row>
    <row r="32" spans="1:43" ht="13.25" customHeight="1" x14ac:dyDescent="0.15">
      <c r="A32" s="12" t="s">
        <v>38</v>
      </c>
      <c r="Q32" s="21"/>
      <c r="S32" s="21"/>
      <c r="U32" s="21"/>
      <c r="V32" s="14"/>
      <c r="W32" s="21"/>
      <c r="Y32" s="18">
        <v>0</v>
      </c>
      <c r="AA32" s="21"/>
      <c r="AB32" s="14"/>
      <c r="AC32" s="21"/>
      <c r="AE32" s="18">
        <v>-257000</v>
      </c>
      <c r="AG32" s="18">
        <v>1008000</v>
      </c>
      <c r="AO32" s="18">
        <v>0</v>
      </c>
      <c r="AQ32" s="18">
        <v>751000</v>
      </c>
    </row>
    <row r="33" spans="1:43" ht="22.5" customHeight="1" x14ac:dyDescent="0.15">
      <c r="A33" s="12" t="s">
        <v>39</v>
      </c>
      <c r="C33" s="24"/>
      <c r="E33" s="24"/>
      <c r="F33" s="14"/>
      <c r="G33" s="24"/>
      <c r="I33" s="24"/>
      <c r="K33" s="24"/>
      <c r="M33" s="24"/>
      <c r="O33" s="24"/>
      <c r="Q33" s="15">
        <v>29000</v>
      </c>
      <c r="R33" s="14"/>
      <c r="S33" s="15">
        <v>-279000</v>
      </c>
      <c r="U33" s="15">
        <v>-657000</v>
      </c>
      <c r="V33" s="14"/>
      <c r="W33" s="15">
        <v>-2105000</v>
      </c>
      <c r="Y33" s="15">
        <v>-4981000</v>
      </c>
      <c r="AA33" s="15">
        <v>-5528000</v>
      </c>
      <c r="AB33" s="14"/>
      <c r="AC33" s="15">
        <v>3069000</v>
      </c>
      <c r="AE33" s="15">
        <v>4520000</v>
      </c>
      <c r="AG33" s="15">
        <v>-2943000</v>
      </c>
      <c r="AI33" s="15">
        <v>0</v>
      </c>
      <c r="AK33" s="15">
        <v>0</v>
      </c>
      <c r="AM33" s="15">
        <v>29000</v>
      </c>
      <c r="AO33" s="15">
        <v>-8022000</v>
      </c>
      <c r="AQ33" s="15">
        <v>-882000</v>
      </c>
    </row>
    <row r="34" spans="1:43" ht="13.25" customHeight="1" x14ac:dyDescent="0.15">
      <c r="A34" s="9" t="s">
        <v>40</v>
      </c>
      <c r="C34" s="19">
        <f>SUM(C31)</f>
        <v>25000</v>
      </c>
      <c r="E34" s="19">
        <f>SUM(E31)</f>
        <v>-15000</v>
      </c>
      <c r="F34" s="25" t="s">
        <v>11</v>
      </c>
      <c r="G34" s="19">
        <f>SUM(G31)</f>
        <v>-874000</v>
      </c>
      <c r="I34" s="19">
        <f>SUM(I31)</f>
        <v>562000</v>
      </c>
      <c r="K34" s="19">
        <f>SUM(K31)</f>
        <v>405000</v>
      </c>
      <c r="M34" s="19">
        <f>SUM(M31)</f>
        <v>1814000</v>
      </c>
      <c r="O34" s="19">
        <f>SUM(O31)</f>
        <v>2829000</v>
      </c>
      <c r="Q34" s="19">
        <f>SUM(Q31:Q33)</f>
        <v>2027000</v>
      </c>
      <c r="R34" s="25" t="s">
        <v>11</v>
      </c>
      <c r="S34" s="19">
        <f>SUM(S31:S33)</f>
        <v>-4081000</v>
      </c>
      <c r="U34" s="19">
        <f>SUM(U31:U33)</f>
        <v>1684000</v>
      </c>
      <c r="W34" s="19">
        <f>SUM(W31:W33)</f>
        <v>3301000</v>
      </c>
      <c r="Y34" s="19">
        <f>SUM(Y31:Y33)</f>
        <v>-14826000</v>
      </c>
      <c r="AA34" s="19">
        <f>SUM(AA31:AA33)</f>
        <v>-27074000</v>
      </c>
      <c r="AB34" s="3"/>
      <c r="AC34" s="19">
        <f>SUM(AC31:AC33)</f>
        <v>7591000</v>
      </c>
      <c r="AE34" s="19">
        <f>SUM(AE31:AE33)</f>
        <v>4294000</v>
      </c>
      <c r="AG34" s="19">
        <f>SUM(AG31:AG33)</f>
        <v>6915000</v>
      </c>
      <c r="AI34" s="19">
        <f>SUM(AI31:AI33)</f>
        <v>0</v>
      </c>
      <c r="AK34" s="19">
        <f>SUM(AK31:AK33)</f>
        <v>-302000</v>
      </c>
      <c r="AM34" s="19">
        <f>SUM(AM31:AM33)</f>
        <v>7075000</v>
      </c>
      <c r="AO34" s="19">
        <f>SUM(AO31:AO33)</f>
        <v>-13922000</v>
      </c>
      <c r="AQ34" s="19">
        <f>SUM(AQ31:AQ33)</f>
        <v>-8274000</v>
      </c>
    </row>
    <row r="35" spans="1:43" ht="14.25" customHeight="1" x14ac:dyDescent="0.15">
      <c r="A35" s="9" t="s">
        <v>41</v>
      </c>
      <c r="C35" s="26">
        <f>SUM(C34,C27)</f>
        <v>-30770000</v>
      </c>
      <c r="E35" s="26">
        <f>SUM(E34,E27)</f>
        <v>-31011000</v>
      </c>
      <c r="F35" s="27"/>
      <c r="G35" s="26">
        <f>SUM(G34,G27)</f>
        <v>-86494000</v>
      </c>
      <c r="I35" s="26">
        <f>SUM(I34,I27)</f>
        <v>35375000</v>
      </c>
      <c r="K35" s="26">
        <f>SUM(K34,K27)</f>
        <v>-3541000</v>
      </c>
      <c r="M35" s="26">
        <f>SUM(M34,M27)</f>
        <v>-24796000</v>
      </c>
      <c r="O35" s="26">
        <f>SUM(O34,O27)</f>
        <v>-284222000</v>
      </c>
      <c r="Q35" s="26">
        <f>SUM(Q34,Q27)</f>
        <v>-121393000</v>
      </c>
      <c r="R35" s="27"/>
      <c r="S35" s="26">
        <f>SUM(S34,S29)</f>
        <v>-310696000</v>
      </c>
      <c r="U35" s="26">
        <v>-158051000</v>
      </c>
      <c r="W35" s="26">
        <f>SUM(W34,W29)</f>
        <v>-51370000</v>
      </c>
      <c r="Y35" s="26">
        <f>SUM(Y34,Y29)</f>
        <v>-201222000</v>
      </c>
      <c r="AA35" s="26">
        <f>SUM(AA34,AA29)</f>
        <v>-278343000</v>
      </c>
      <c r="AB35" s="27"/>
      <c r="AC35" s="26">
        <f>SUM(AC34,AC29)</f>
        <v>-314846000</v>
      </c>
      <c r="AE35" s="26">
        <f>SUM(AE34,AE29)</f>
        <v>-201383000</v>
      </c>
      <c r="AG35" s="26">
        <f>SUM(AG34,AG29)</f>
        <v>-199047000</v>
      </c>
      <c r="AI35" s="26">
        <f>SUM(AI34,AI27)</f>
        <v>-120455000</v>
      </c>
      <c r="AK35" s="26">
        <f>SUM(AK34,AK27)</f>
        <v>-112900000</v>
      </c>
      <c r="AM35" s="26">
        <f>SUM(AM34,AM27)</f>
        <v>-433952000</v>
      </c>
      <c r="AO35" s="26">
        <f>SUM(AO34,AO27)</f>
        <v>-721339000</v>
      </c>
      <c r="AQ35" s="26">
        <f>SUM(AQ34,AQ27)</f>
        <v>-993619000</v>
      </c>
    </row>
    <row r="36" spans="1:43" ht="14.25" customHeight="1" x14ac:dyDescent="0.15">
      <c r="A36" s="9" t="s">
        <v>42</v>
      </c>
      <c r="C36" s="28"/>
      <c r="E36" s="28" t="s">
        <v>11</v>
      </c>
      <c r="F36" s="23" t="s">
        <v>11</v>
      </c>
      <c r="G36" s="28"/>
      <c r="I36" s="28"/>
      <c r="K36" s="28"/>
      <c r="M36" s="28" t="s">
        <v>11</v>
      </c>
      <c r="O36" s="28" t="s">
        <v>11</v>
      </c>
      <c r="Q36" s="28"/>
      <c r="R36" s="23" t="s">
        <v>11</v>
      </c>
      <c r="S36" s="28" t="s">
        <v>11</v>
      </c>
      <c r="U36" s="28" t="s">
        <v>11</v>
      </c>
      <c r="W36" s="28" t="s">
        <v>11</v>
      </c>
      <c r="Y36" s="28" t="s">
        <v>11</v>
      </c>
      <c r="AA36" s="28"/>
      <c r="AB36" s="23"/>
      <c r="AC36" s="28" t="s">
        <v>11</v>
      </c>
      <c r="AE36" s="28" t="s">
        <v>11</v>
      </c>
      <c r="AG36" s="28"/>
      <c r="AI36" s="28"/>
      <c r="AK36" s="28" t="s">
        <v>11</v>
      </c>
      <c r="AM36" s="28" t="s">
        <v>11</v>
      </c>
      <c r="AO36" s="28" t="s">
        <v>11</v>
      </c>
      <c r="AQ36" s="28" t="s">
        <v>11</v>
      </c>
    </row>
    <row r="37" spans="1:43" ht="25.75" customHeight="1" x14ac:dyDescent="0.15">
      <c r="A37" s="9" t="s">
        <v>43</v>
      </c>
      <c r="E37" s="23" t="s">
        <v>11</v>
      </c>
      <c r="F37" s="23" t="s">
        <v>11</v>
      </c>
      <c r="G37" s="23"/>
      <c r="K37" s="23"/>
      <c r="M37" s="23" t="s">
        <v>11</v>
      </c>
      <c r="O37" s="23"/>
      <c r="Q37" s="23"/>
      <c r="R37" s="23" t="s">
        <v>11</v>
      </c>
      <c r="S37" s="23"/>
      <c r="U37" s="23"/>
      <c r="W37" s="23"/>
      <c r="Y37" s="23"/>
      <c r="AA37" s="23"/>
      <c r="AB37" s="3"/>
      <c r="AC37" s="23"/>
      <c r="AQ37" s="23"/>
    </row>
    <row r="38" spans="1:43" ht="14.25" customHeight="1" x14ac:dyDescent="0.15">
      <c r="A38" s="12" t="s">
        <v>44</v>
      </c>
      <c r="E38" s="29">
        <f>(E29)/E41</f>
        <v>-0.9193245064509018</v>
      </c>
      <c r="G38" s="29">
        <f>G29/G41</f>
        <v>-1.8049752301828288</v>
      </c>
      <c r="I38" s="29">
        <f>I29/I41</f>
        <v>0.73209936817340948</v>
      </c>
      <c r="K38" s="29">
        <f>(K29)/K41</f>
        <v>-6.0915720430126115E-2</v>
      </c>
      <c r="M38" s="29">
        <f>(M29)/M41</f>
        <v>-0.37583938345053353</v>
      </c>
      <c r="O38" s="29">
        <f>(O29)/O41</f>
        <v>-1.2303437676951041</v>
      </c>
      <c r="Q38" s="29">
        <f>(Q29)/Q41</f>
        <v>-0.46175965064481528</v>
      </c>
      <c r="S38" s="29">
        <f>S29/S41</f>
        <v>-1.128599099823925</v>
      </c>
      <c r="U38" s="29">
        <f>U29/U41</f>
        <v>-0.56737397098000508</v>
      </c>
      <c r="W38" s="29">
        <f>W29/W41</f>
        <v>-0.19139704403227792</v>
      </c>
      <c r="Y38" s="29">
        <f>Y29/Y41</f>
        <v>-0.64696702137360074</v>
      </c>
      <c r="AA38" s="29">
        <f>AA29/AA41</f>
        <v>-0.86367727798581417</v>
      </c>
      <c r="AB38" s="3"/>
      <c r="AC38" s="29">
        <f>AC29/AC41</f>
        <v>-1.0979070514560461</v>
      </c>
      <c r="AE38" s="29">
        <f>AE29/AE41</f>
        <v>-0.69203814616467307</v>
      </c>
      <c r="AG38" s="29">
        <f>AG29/AG41</f>
        <v>-0.6873562309418686</v>
      </c>
      <c r="AI38" s="29">
        <f>AI29/AI41</f>
        <v>-2.8422656613552237</v>
      </c>
      <c r="AK38" s="29">
        <f>AK29/AK41</f>
        <v>-2.6287426300841346</v>
      </c>
      <c r="AM38" s="29">
        <f>AM29/AM41</f>
        <v>-2.7848253083422709</v>
      </c>
      <c r="AO38" s="29">
        <f>AO29/AO41</f>
        <v>-2.5112064331373931</v>
      </c>
      <c r="AQ38" s="29">
        <f>AQ29/AQ41</f>
        <v>-3.3362681536350629</v>
      </c>
    </row>
    <row r="39" spans="1:43" ht="14.25" customHeight="1" x14ac:dyDescent="0.15">
      <c r="A39" s="12" t="s">
        <v>45</v>
      </c>
      <c r="E39" s="29">
        <f>E29/E42</f>
        <v>-0.9193245064509018</v>
      </c>
      <c r="G39" s="29">
        <f>G29/G42</f>
        <v>-1.8049752301828288</v>
      </c>
      <c r="I39" s="29">
        <f>I29/I42</f>
        <v>0.17473066793100339</v>
      </c>
      <c r="K39" s="29">
        <f>K29/K42</f>
        <v>-5.7811607384057141E-2</v>
      </c>
      <c r="M39" s="29">
        <f>M29/M42</f>
        <v>-0.37583938345053353</v>
      </c>
      <c r="O39" s="29">
        <f>O29/O42</f>
        <v>-1.2303437676951041</v>
      </c>
      <c r="Q39" s="29">
        <f>Q29/Q42</f>
        <v>-0.46175965064481528</v>
      </c>
      <c r="S39" s="29">
        <f>S29/S42</f>
        <v>-1.128599099823925</v>
      </c>
      <c r="U39" s="29">
        <f>U29/U42</f>
        <v>-0.56737397098000508</v>
      </c>
      <c r="W39" s="29">
        <f>W29/W42</f>
        <v>-0.19139704403227792</v>
      </c>
      <c r="Y39" s="29">
        <f>Y29/Y42</f>
        <v>-0.64696702137360074</v>
      </c>
      <c r="AA39" s="29">
        <f>AA29/AA42</f>
        <v>-0.86367727798581417</v>
      </c>
      <c r="AB39" s="3"/>
      <c r="AC39" s="29">
        <f>AC29/AC42</f>
        <v>-1.0979070514560461</v>
      </c>
      <c r="AE39" s="29">
        <f>AE29/AE42</f>
        <v>-0.69203814616467307</v>
      </c>
      <c r="AG39" s="29">
        <f>AG29/AG42</f>
        <v>-0.6873562309418686</v>
      </c>
      <c r="AI39" s="29">
        <f>AI29/AI42</f>
        <v>-2.8422656613552237</v>
      </c>
      <c r="AK39" s="29">
        <f>AK29/AK42</f>
        <v>-2.6287426300841346</v>
      </c>
      <c r="AM39" s="29">
        <v>-2.94</v>
      </c>
      <c r="AO39" s="29">
        <f>AO29/AO42</f>
        <v>-2.5112064331373931</v>
      </c>
      <c r="AQ39" s="29">
        <f>AQ29/AQ42</f>
        <v>-3.3362681536350629</v>
      </c>
    </row>
    <row r="40" spans="1:43" ht="14.25" customHeight="1" x14ac:dyDescent="0.15">
      <c r="A40" s="9" t="s">
        <v>46</v>
      </c>
      <c r="E40" s="30"/>
      <c r="G40" s="30"/>
      <c r="K40" s="30"/>
      <c r="M40" s="30"/>
      <c r="O40" s="30"/>
      <c r="Q40" s="30"/>
      <c r="S40" s="30"/>
      <c r="U40" s="30"/>
      <c r="W40" s="30"/>
      <c r="Y40" s="30"/>
      <c r="AA40" s="30"/>
      <c r="AB40" s="3"/>
      <c r="AC40" s="30"/>
    </row>
    <row r="41" spans="1:43" ht="14.25" customHeight="1" x14ac:dyDescent="0.15">
      <c r="A41" s="12" t="s">
        <v>44</v>
      </c>
      <c r="E41" s="31">
        <v>48079867</v>
      </c>
      <c r="G41" s="31">
        <v>47435554</v>
      </c>
      <c r="I41" s="31">
        <v>47552288</v>
      </c>
      <c r="K41" s="31">
        <v>64778024</v>
      </c>
      <c r="M41" s="31">
        <v>70801521</v>
      </c>
      <c r="O41" s="31">
        <v>233309590</v>
      </c>
      <c r="Q41" s="31">
        <v>267281907</v>
      </c>
      <c r="S41" s="31">
        <v>271677516</v>
      </c>
      <c r="U41" s="31">
        <v>281533888</v>
      </c>
      <c r="W41" s="31">
        <v>285641820</v>
      </c>
      <c r="Y41" s="31">
        <v>288107421</v>
      </c>
      <c r="AA41" s="31">
        <v>290929270</v>
      </c>
      <c r="AB41" s="3"/>
      <c r="AC41" s="31">
        <v>293683331</v>
      </c>
      <c r="AE41" s="31">
        <v>297204715</v>
      </c>
      <c r="AG41" s="31">
        <v>299643752</v>
      </c>
      <c r="AI41" s="31">
        <v>47345328</v>
      </c>
      <c r="AK41" s="31">
        <v>47856720</v>
      </c>
      <c r="AM41" s="31">
        <v>158367923</v>
      </c>
      <c r="AO41" s="31">
        <v>281704041</v>
      </c>
      <c r="AQ41" s="31">
        <v>295343466</v>
      </c>
    </row>
    <row r="42" spans="1:43" ht="14.25" customHeight="1" x14ac:dyDescent="0.15">
      <c r="A42" s="12" t="s">
        <v>45</v>
      </c>
      <c r="E42" s="31">
        <v>48079867</v>
      </c>
      <c r="G42" s="31">
        <v>47435554</v>
      </c>
      <c r="I42" s="31">
        <v>199238064</v>
      </c>
      <c r="K42" s="31">
        <v>68256189</v>
      </c>
      <c r="M42" s="31">
        <v>70801521</v>
      </c>
      <c r="O42" s="31">
        <v>233309590</v>
      </c>
      <c r="Q42" s="31">
        <v>267281907</v>
      </c>
      <c r="S42" s="31">
        <v>271677516</v>
      </c>
      <c r="U42" s="31">
        <v>281533888</v>
      </c>
      <c r="W42" s="31">
        <v>285641820</v>
      </c>
      <c r="Y42" s="31">
        <v>288107421</v>
      </c>
      <c r="AA42" s="31">
        <v>290929270</v>
      </c>
      <c r="AC42" s="31">
        <v>293683331</v>
      </c>
      <c r="AE42" s="31">
        <v>297204715</v>
      </c>
      <c r="AG42" s="31">
        <v>299643752</v>
      </c>
      <c r="AI42" s="31">
        <v>47345328</v>
      </c>
      <c r="AK42" s="31">
        <v>47856720</v>
      </c>
      <c r="AM42" s="31">
        <v>159244611</v>
      </c>
      <c r="AO42" s="31">
        <v>281704041</v>
      </c>
      <c r="AQ42" s="31">
        <v>295343466</v>
      </c>
    </row>
    <row r="43" spans="1:43" ht="14.25" customHeight="1" x14ac:dyDescent="0.15"/>
    <row r="44" spans="1:43" ht="14.25" customHeight="1" x14ac:dyDescent="0.15">
      <c r="A44" s="89" t="s">
        <v>47</v>
      </c>
      <c r="B44" s="85"/>
      <c r="C44" s="85"/>
      <c r="D44" s="85"/>
      <c r="E44" s="85"/>
      <c r="F44" s="85"/>
      <c r="G44" s="85"/>
      <c r="H44" s="85"/>
      <c r="I44" s="85"/>
      <c r="J44" s="85"/>
      <c r="K44" s="85"/>
      <c r="L44" s="85"/>
      <c r="M44" s="85"/>
      <c r="N44" s="85"/>
      <c r="O44" s="85"/>
      <c r="P44" s="85"/>
      <c r="Q44" s="85"/>
    </row>
    <row r="45" spans="1:43" ht="14.25" customHeight="1" x14ac:dyDescent="0.15">
      <c r="A45" s="88" t="s">
        <v>48</v>
      </c>
      <c r="B45" s="85"/>
      <c r="C45" s="85"/>
      <c r="D45" s="85"/>
      <c r="E45" s="85"/>
      <c r="F45" s="85"/>
      <c r="G45" s="85"/>
      <c r="H45" s="85"/>
      <c r="I45" s="85"/>
      <c r="J45" s="85"/>
      <c r="K45" s="85"/>
      <c r="L45" s="85"/>
      <c r="M45" s="85"/>
      <c r="N45" s="85"/>
      <c r="O45" s="85"/>
      <c r="P45" s="85"/>
      <c r="Q45" s="85"/>
    </row>
    <row r="46" spans="1:43" ht="15" customHeight="1" x14ac:dyDescent="0.15">
      <c r="A46" s="88" t="s">
        <v>163</v>
      </c>
      <c r="B46" s="85"/>
      <c r="C46" s="85"/>
      <c r="D46" s="85"/>
      <c r="E46" s="85"/>
      <c r="F46" s="85"/>
      <c r="G46" s="85"/>
      <c r="H46" s="85"/>
      <c r="I46" s="85"/>
      <c r="J46" s="85"/>
      <c r="K46" s="85"/>
      <c r="L46" s="85"/>
      <c r="M46" s="85"/>
      <c r="N46" s="85"/>
      <c r="O46" s="85"/>
      <c r="P46" s="85"/>
      <c r="Q46" s="85"/>
    </row>
    <row r="47" spans="1:43" ht="15" customHeight="1" x14ac:dyDescent="0.15"/>
    <row r="48" spans="1:43" ht="15" customHeight="1" x14ac:dyDescent="0.15"/>
    <row r="49" ht="15" customHeight="1" x14ac:dyDescent="0.15"/>
    <row r="50" ht="15" customHeight="1" x14ac:dyDescent="0.15"/>
  </sheetData>
  <mergeCells count="5">
    <mergeCell ref="C3:AG3"/>
    <mergeCell ref="AI3:AQ3"/>
    <mergeCell ref="A45:Q45"/>
    <mergeCell ref="A44:Q44"/>
    <mergeCell ref="A46:Q4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94"/>
  <sheetViews>
    <sheetView showRuler="0" workbookViewId="0"/>
  </sheetViews>
  <sheetFormatPr baseColWidth="10" defaultColWidth="12.83203125" defaultRowHeight="13" x14ac:dyDescent="0.15"/>
  <cols>
    <col min="1" max="1" width="40.5" customWidth="1"/>
    <col min="2" max="2" width="0" hidden="1" customWidth="1"/>
    <col min="3" max="3" width="14" customWidth="1"/>
    <col min="4" max="4" width="0" hidden="1" customWidth="1"/>
    <col min="5" max="5" width="14" customWidth="1"/>
    <col min="6" max="6" width="0" hidden="1" customWidth="1"/>
    <col min="7" max="7" width="14" customWidth="1"/>
    <col min="8" max="8" width="0" hidden="1" customWidth="1"/>
    <col min="9" max="9" width="14" customWidth="1"/>
    <col min="10" max="10" width="0" hidden="1" customWidth="1"/>
    <col min="11" max="11" width="14" customWidth="1"/>
    <col min="12" max="12" width="0" hidden="1" customWidth="1"/>
    <col min="13" max="13" width="14" customWidth="1"/>
    <col min="14" max="14" width="0" hidden="1" customWidth="1"/>
    <col min="15" max="15" width="14" customWidth="1"/>
    <col min="16" max="16" width="0" hidden="1" customWidth="1"/>
    <col min="17" max="17" width="14" customWidth="1"/>
    <col min="18" max="18" width="0" hidden="1" customWidth="1"/>
    <col min="19" max="19" width="14" customWidth="1"/>
    <col min="20" max="20" width="0" hidden="1" customWidth="1"/>
    <col min="21" max="21" width="14" customWidth="1"/>
    <col min="22" max="22" width="0" hidden="1" customWidth="1"/>
    <col min="23" max="23" width="14" customWidth="1"/>
    <col min="24" max="24" width="0" hidden="1" customWidth="1"/>
    <col min="25" max="25" width="14" customWidth="1"/>
    <col min="26" max="26" width="0" hidden="1" customWidth="1"/>
    <col min="27" max="27" width="14" customWidth="1"/>
    <col min="28" max="28" width="0" hidden="1" customWidth="1"/>
    <col min="29" max="29" width="14" customWidth="1"/>
    <col min="30" max="30" width="0" hidden="1" customWidth="1"/>
    <col min="31" max="31" width="14" customWidth="1"/>
    <col min="32" max="32" width="0" hidden="1" customWidth="1"/>
    <col min="33" max="33" width="14" customWidth="1"/>
    <col min="34" max="34" width="4.33203125" customWidth="1"/>
    <col min="35" max="35" width="14" customWidth="1"/>
    <col min="36" max="36" width="0" hidden="1" customWidth="1"/>
    <col min="37" max="37" width="14" customWidth="1"/>
    <col min="38" max="38" width="0" hidden="1" customWidth="1"/>
    <col min="39" max="39" width="14" customWidth="1"/>
    <col min="40" max="40" width="0" hidden="1" customWidth="1"/>
    <col min="41" max="41" width="14" customWidth="1"/>
  </cols>
  <sheetData>
    <row r="1" spans="1:41" ht="26.75" customHeight="1" x14ac:dyDescent="0.15">
      <c r="A1" s="4" t="s">
        <v>5</v>
      </c>
      <c r="AG1" s="6"/>
      <c r="AO1" s="6"/>
    </row>
    <row r="2" spans="1:41" ht="13.25" customHeight="1" x14ac:dyDescent="0.15">
      <c r="A2" s="5" t="s">
        <v>49</v>
      </c>
      <c r="AG2" s="6"/>
    </row>
    <row r="3" spans="1:41" ht="14.25" customHeight="1" x14ac:dyDescent="0.15">
      <c r="A3" s="5" t="s">
        <v>50</v>
      </c>
      <c r="D3" s="87" t="s">
        <v>8</v>
      </c>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I3" s="87" t="s">
        <v>9</v>
      </c>
      <c r="AJ3" s="85"/>
      <c r="AK3" s="85"/>
      <c r="AL3" s="85"/>
      <c r="AM3" s="85"/>
      <c r="AN3" s="85"/>
      <c r="AO3" s="85"/>
    </row>
    <row r="4" spans="1:41" ht="22.5" customHeight="1" x14ac:dyDescent="0.15">
      <c r="C4" s="7">
        <v>43738</v>
      </c>
      <c r="D4" s="32"/>
      <c r="E4" s="7">
        <v>43830</v>
      </c>
      <c r="F4" s="33"/>
      <c r="G4" s="7">
        <v>43921</v>
      </c>
      <c r="H4" s="32"/>
      <c r="I4" s="7">
        <v>44012</v>
      </c>
      <c r="J4" s="32"/>
      <c r="K4" s="7">
        <v>44104</v>
      </c>
      <c r="L4" s="32"/>
      <c r="M4" s="7">
        <v>44196</v>
      </c>
      <c r="N4" s="33"/>
      <c r="O4" s="7">
        <v>44286</v>
      </c>
      <c r="P4" s="32"/>
      <c r="Q4" s="7">
        <v>44377</v>
      </c>
      <c r="R4" s="32"/>
      <c r="S4" s="7">
        <v>44469</v>
      </c>
      <c r="T4" s="32"/>
      <c r="U4" s="7">
        <v>44561</v>
      </c>
      <c r="V4" s="35"/>
      <c r="W4" s="7">
        <v>44651</v>
      </c>
      <c r="X4" s="35"/>
      <c r="Y4" s="7">
        <v>44742</v>
      </c>
      <c r="Z4" s="35"/>
      <c r="AA4" s="7">
        <v>44834</v>
      </c>
      <c r="AB4" s="32"/>
      <c r="AC4" s="7">
        <v>44926</v>
      </c>
      <c r="AD4" s="36"/>
      <c r="AE4" s="7">
        <v>45016</v>
      </c>
      <c r="AF4" s="35"/>
      <c r="AG4" s="7">
        <v>45107</v>
      </c>
      <c r="AI4" s="8">
        <v>44012</v>
      </c>
      <c r="AJ4" s="36"/>
      <c r="AK4" s="8">
        <v>44377</v>
      </c>
      <c r="AL4" s="32"/>
      <c r="AM4" s="8">
        <v>44742</v>
      </c>
      <c r="AN4" s="36"/>
      <c r="AO4" s="8">
        <v>45107</v>
      </c>
    </row>
    <row r="5" spans="1:41" ht="15" customHeight="1" x14ac:dyDescent="0.15">
      <c r="A5" s="38" t="s">
        <v>19</v>
      </c>
      <c r="C5" s="50"/>
      <c r="E5" s="50"/>
      <c r="G5" s="51"/>
      <c r="I5" s="51"/>
      <c r="K5" s="51"/>
      <c r="M5" s="50"/>
      <c r="O5" s="51"/>
      <c r="Q5" s="51"/>
      <c r="S5" s="51"/>
      <c r="U5" s="36"/>
      <c r="W5" s="50"/>
      <c r="Y5" s="50"/>
      <c r="AA5" s="50"/>
      <c r="AC5" s="36"/>
      <c r="AE5" s="36"/>
      <c r="AG5" s="36"/>
      <c r="AI5" s="36"/>
      <c r="AK5" s="36"/>
      <c r="AM5" s="36"/>
      <c r="AO5" s="36"/>
    </row>
    <row r="6" spans="1:41" ht="15" customHeight="1" x14ac:dyDescent="0.15">
      <c r="A6" s="39" t="s">
        <v>20</v>
      </c>
      <c r="C6" s="40">
        <v>19961000</v>
      </c>
      <c r="E6" s="40">
        <v>42661000</v>
      </c>
      <c r="G6" s="40">
        <v>43519000</v>
      </c>
      <c r="I6" s="40">
        <v>55311000</v>
      </c>
      <c r="K6" s="40">
        <v>65868000</v>
      </c>
      <c r="M6" s="40">
        <v>67768000</v>
      </c>
      <c r="O6" s="40">
        <v>62054000</v>
      </c>
      <c r="Q6" s="40">
        <v>51010000</v>
      </c>
      <c r="S6" s="40">
        <v>51678000</v>
      </c>
      <c r="U6" s="40">
        <v>65265000</v>
      </c>
      <c r="W6" s="40">
        <v>46853000</v>
      </c>
      <c r="Y6" s="40">
        <v>40285000</v>
      </c>
      <c r="AA6" s="40">
        <v>35610000</v>
      </c>
      <c r="AC6" s="40">
        <v>38422000</v>
      </c>
      <c r="AE6" s="40">
        <v>31224000</v>
      </c>
      <c r="AG6" s="40">
        <v>35009000</v>
      </c>
      <c r="AI6" s="40">
        <v>161452000</v>
      </c>
      <c r="AK6" s="40">
        <v>246700000</v>
      </c>
      <c r="AM6" s="40">
        <v>204081000</v>
      </c>
      <c r="AO6" s="40">
        <v>140265000</v>
      </c>
    </row>
    <row r="7" spans="1:41" ht="15" customHeight="1" x14ac:dyDescent="0.15">
      <c r="A7" s="39" t="s">
        <v>21</v>
      </c>
      <c r="C7" s="41">
        <v>24844000</v>
      </c>
      <c r="E7" s="41">
        <v>30178000</v>
      </c>
      <c r="G7" s="41">
        <v>82216000</v>
      </c>
      <c r="I7" s="41">
        <v>-32171000</v>
      </c>
      <c r="K7" s="41">
        <v>28931000</v>
      </c>
      <c r="M7" s="41">
        <v>12521000</v>
      </c>
      <c r="O7" s="41">
        <v>-1063000</v>
      </c>
      <c r="Q7" s="41">
        <v>25489000</v>
      </c>
      <c r="S7" s="41">
        <v>63647000</v>
      </c>
      <c r="U7" s="41">
        <v>52640000</v>
      </c>
      <c r="W7" s="41">
        <v>66294000</v>
      </c>
      <c r="Y7" s="41">
        <v>72691000</v>
      </c>
      <c r="AA7" s="41">
        <v>64250000</v>
      </c>
      <c r="AC7" s="41">
        <v>106689000</v>
      </c>
      <c r="AE7" s="41">
        <v>66438000</v>
      </c>
      <c r="AG7" s="41">
        <v>94483000</v>
      </c>
      <c r="AI7" s="41">
        <v>105067000</v>
      </c>
      <c r="AK7" s="41">
        <v>65878000</v>
      </c>
      <c r="AM7" s="41">
        <v>255272000</v>
      </c>
      <c r="AO7" s="41">
        <v>331860000</v>
      </c>
    </row>
    <row r="8" spans="1:41" ht="15" customHeight="1" x14ac:dyDescent="0.15">
      <c r="A8" s="39" t="s">
        <v>22</v>
      </c>
      <c r="C8" s="41">
        <v>8128000</v>
      </c>
      <c r="E8" s="41">
        <v>8167000</v>
      </c>
      <c r="G8" s="41">
        <v>8204000</v>
      </c>
      <c r="I8" s="41">
        <v>7817000</v>
      </c>
      <c r="K8" s="41">
        <v>10352000</v>
      </c>
      <c r="M8" s="41">
        <v>12060000</v>
      </c>
      <c r="O8" s="41">
        <v>14665000</v>
      </c>
      <c r="Q8" s="41">
        <v>15623000</v>
      </c>
      <c r="S8" s="41">
        <v>16753000</v>
      </c>
      <c r="U8" s="41">
        <v>17700000</v>
      </c>
      <c r="W8" s="41">
        <v>15824000</v>
      </c>
      <c r="Y8" s="41">
        <v>19417000</v>
      </c>
      <c r="AA8" s="41">
        <v>25066000</v>
      </c>
      <c r="AC8" s="41">
        <v>43751000</v>
      </c>
      <c r="AE8" s="41">
        <v>51188000</v>
      </c>
      <c r="AG8" s="41">
        <v>63008000</v>
      </c>
      <c r="AI8" s="41">
        <v>32316000</v>
      </c>
      <c r="AK8" s="41">
        <v>52700000</v>
      </c>
      <c r="AM8" s="41">
        <v>69694000</v>
      </c>
      <c r="AO8" s="41">
        <v>183013000</v>
      </c>
    </row>
    <row r="9" spans="1:41" ht="15" customHeight="1" x14ac:dyDescent="0.15">
      <c r="A9" s="39" t="s">
        <v>23</v>
      </c>
      <c r="C9" s="42">
        <v>9695000</v>
      </c>
      <c r="E9" s="42">
        <v>11652000</v>
      </c>
      <c r="G9" s="42">
        <v>13678000</v>
      </c>
      <c r="I9" s="42">
        <v>14806000</v>
      </c>
      <c r="K9" s="42">
        <v>13498000</v>
      </c>
      <c r="M9" s="42">
        <v>16802000</v>
      </c>
      <c r="O9" s="42">
        <v>21368000</v>
      </c>
      <c r="Q9" s="42">
        <v>21910000</v>
      </c>
      <c r="S9" s="42">
        <v>25201000</v>
      </c>
      <c r="U9" s="42">
        <v>41849000</v>
      </c>
      <c r="W9" s="42">
        <v>43371000</v>
      </c>
      <c r="Y9" s="42">
        <v>47393000</v>
      </c>
      <c r="AA9" s="42">
        <v>54359000</v>
      </c>
      <c r="AC9" s="42">
        <v>66508000</v>
      </c>
      <c r="AE9" s="42">
        <v>65229000</v>
      </c>
      <c r="AG9" s="42">
        <v>71247000</v>
      </c>
      <c r="AI9" s="42">
        <v>49831000</v>
      </c>
      <c r="AK9" s="42">
        <v>73578000</v>
      </c>
      <c r="AM9" s="42">
        <v>157814000</v>
      </c>
      <c r="AO9" s="42">
        <v>257343000</v>
      </c>
    </row>
    <row r="10" spans="1:41" ht="15" customHeight="1" x14ac:dyDescent="0.15">
      <c r="A10" s="38" t="s">
        <v>51</v>
      </c>
      <c r="C10" s="43">
        <f>SUM(C6:C9)</f>
        <v>62628000</v>
      </c>
      <c r="E10" s="43">
        <f>SUM(E6:E9)</f>
        <v>92658000</v>
      </c>
      <c r="G10" s="43">
        <f>SUM(G6:G9)</f>
        <v>147617000</v>
      </c>
      <c r="I10" s="43">
        <f>SUM(I6:I9)</f>
        <v>45763000</v>
      </c>
      <c r="K10" s="43">
        <f>SUM(K6:K9)</f>
        <v>118649000</v>
      </c>
      <c r="M10" s="43">
        <f>SUM(M6:M9)</f>
        <v>109151000</v>
      </c>
      <c r="O10" s="43">
        <f>SUM(O6:O9)</f>
        <v>97024000</v>
      </c>
      <c r="Q10" s="43">
        <f>SUM(Q6:Q9)</f>
        <v>114032000</v>
      </c>
      <c r="S10" s="43">
        <f>SUM(S6:S9)</f>
        <v>157279000</v>
      </c>
      <c r="U10" s="43">
        <f>SUM(U6:U9)</f>
        <v>177454000</v>
      </c>
      <c r="W10" s="43">
        <f>SUM(W6:W9)</f>
        <v>172342000</v>
      </c>
      <c r="Y10" s="43">
        <f>SUM(Y6:Y9)</f>
        <v>179786000</v>
      </c>
      <c r="AA10" s="43">
        <f>SUM(AA6:AA9)</f>
        <v>179285000</v>
      </c>
      <c r="AC10" s="43">
        <f>SUM(AC6:AC9)</f>
        <v>255370000</v>
      </c>
      <c r="AE10" s="43">
        <f>SUM(AE6:AE9)</f>
        <v>214079000</v>
      </c>
      <c r="AG10" s="43">
        <f>SUM(AG6:AG9)</f>
        <v>263747000</v>
      </c>
      <c r="AI10" s="43">
        <f>SUM(AI6:AI9)</f>
        <v>348666000</v>
      </c>
      <c r="AK10" s="43">
        <f>SUM(AK6:AK9)</f>
        <v>438856000</v>
      </c>
      <c r="AM10" s="43">
        <f>SUM(AM6:AM9)</f>
        <v>686861000</v>
      </c>
      <c r="AO10" s="43">
        <f>SUM(AO6:AO9)</f>
        <v>912481000</v>
      </c>
    </row>
    <row r="11" spans="1:41" ht="15" customHeight="1" x14ac:dyDescent="0.15">
      <c r="A11" s="39" t="s">
        <v>24</v>
      </c>
      <c r="C11" s="44">
        <v>25368000</v>
      </c>
      <c r="E11" s="44">
        <v>31612000</v>
      </c>
      <c r="G11" s="44">
        <v>33654000</v>
      </c>
      <c r="I11" s="44">
        <v>31744000</v>
      </c>
      <c r="K11" s="44">
        <v>33768000</v>
      </c>
      <c r="M11" s="44">
        <v>41634000</v>
      </c>
      <c r="O11" s="44">
        <v>104806000</v>
      </c>
      <c r="Q11" s="44">
        <v>69128000</v>
      </c>
      <c r="S11" s="44">
        <v>78013000</v>
      </c>
      <c r="U11" s="44">
        <v>94989000</v>
      </c>
      <c r="W11" s="44">
        <v>110291000</v>
      </c>
      <c r="Y11" s="44">
        <v>135350000</v>
      </c>
      <c r="AA11" s="44">
        <v>144961000</v>
      </c>
      <c r="AC11" s="44">
        <v>156747000</v>
      </c>
      <c r="AE11" s="44">
        <v>161792000</v>
      </c>
      <c r="AG11" s="44">
        <v>152318000</v>
      </c>
      <c r="AI11" s="44">
        <v>122378000</v>
      </c>
      <c r="AK11" s="44">
        <v>249336000</v>
      </c>
      <c r="AM11" s="44">
        <v>418643000</v>
      </c>
      <c r="AO11" s="44">
        <v>615818000</v>
      </c>
    </row>
    <row r="12" spans="1:41" ht="15" customHeight="1" x14ac:dyDescent="0.15">
      <c r="A12" s="39" t="s">
        <v>25</v>
      </c>
      <c r="C12" s="41">
        <v>5219000</v>
      </c>
      <c r="E12" s="41">
        <v>7651000</v>
      </c>
      <c r="G12" s="41">
        <v>7108000</v>
      </c>
      <c r="I12" s="41">
        <v>5066000</v>
      </c>
      <c r="K12" s="41">
        <v>22582000</v>
      </c>
      <c r="M12" s="41">
        <v>39112000</v>
      </c>
      <c r="O12" s="41">
        <v>58184000</v>
      </c>
      <c r="Q12" s="41">
        <v>62312000</v>
      </c>
      <c r="S12" s="41">
        <v>63960000</v>
      </c>
      <c r="U12" s="41">
        <v>143476000</v>
      </c>
      <c r="W12" s="41">
        <v>156214000</v>
      </c>
      <c r="Y12" s="41">
        <v>168693000</v>
      </c>
      <c r="AA12" s="41">
        <v>163873000</v>
      </c>
      <c r="AC12" s="41">
        <v>188334000</v>
      </c>
      <c r="AE12" s="41">
        <v>140942000</v>
      </c>
      <c r="AG12" s="41">
        <v>145131000</v>
      </c>
      <c r="AI12" s="41">
        <v>25044000</v>
      </c>
      <c r="AK12" s="41">
        <v>182190000</v>
      </c>
      <c r="AM12" s="41">
        <v>532343000</v>
      </c>
      <c r="AO12" s="41">
        <v>638280000</v>
      </c>
    </row>
    <row r="13" spans="1:41" ht="15" customHeight="1" x14ac:dyDescent="0.15">
      <c r="A13" s="39" t="s">
        <v>27</v>
      </c>
      <c r="C13" s="41">
        <v>27704000</v>
      </c>
      <c r="E13" s="41">
        <v>30688000</v>
      </c>
      <c r="G13" s="41">
        <v>31399000</v>
      </c>
      <c r="I13" s="41">
        <v>31439000</v>
      </c>
      <c r="K13" s="41">
        <v>32273000</v>
      </c>
      <c r="M13" s="41">
        <v>40916000</v>
      </c>
      <c r="O13" s="41">
        <v>179999000</v>
      </c>
      <c r="Q13" s="41">
        <v>130561000</v>
      </c>
      <c r="S13" s="41">
        <v>136204000</v>
      </c>
      <c r="U13" s="41">
        <v>141292000</v>
      </c>
      <c r="W13" s="41">
        <v>142466000</v>
      </c>
      <c r="Y13" s="41">
        <v>157531000</v>
      </c>
      <c r="AA13" s="41">
        <v>160972000</v>
      </c>
      <c r="AC13" s="41">
        <v>158639000</v>
      </c>
      <c r="AE13" s="41">
        <v>139266000</v>
      </c>
      <c r="AG13" s="41">
        <v>127521000</v>
      </c>
      <c r="AI13" s="41">
        <v>121230000</v>
      </c>
      <c r="AK13" s="41">
        <v>383749000</v>
      </c>
      <c r="AM13" s="41">
        <v>577493000</v>
      </c>
      <c r="AO13" s="41">
        <v>586398000</v>
      </c>
    </row>
    <row r="14" spans="1:41" ht="15" customHeight="1" x14ac:dyDescent="0.15">
      <c r="A14" s="39" t="s">
        <v>26</v>
      </c>
      <c r="C14" s="42">
        <v>0</v>
      </c>
      <c r="E14" s="42">
        <v>0</v>
      </c>
      <c r="G14" s="42">
        <v>0</v>
      </c>
      <c r="I14" s="42">
        <v>0</v>
      </c>
      <c r="K14" s="42">
        <v>0</v>
      </c>
      <c r="M14" s="42">
        <v>0</v>
      </c>
      <c r="O14" s="42">
        <v>0</v>
      </c>
      <c r="Q14" s="42">
        <v>0</v>
      </c>
      <c r="S14" s="42">
        <v>0</v>
      </c>
      <c r="U14" s="42">
        <v>0</v>
      </c>
      <c r="W14" s="42">
        <v>0</v>
      </c>
      <c r="Y14" s="42">
        <v>0</v>
      </c>
      <c r="AA14" s="42">
        <v>0</v>
      </c>
      <c r="AC14" s="42">
        <v>0</v>
      </c>
      <c r="AE14" s="42">
        <v>34934000</v>
      </c>
      <c r="AG14" s="42">
        <v>936000</v>
      </c>
      <c r="AI14" s="42">
        <v>0</v>
      </c>
      <c r="AK14" s="42">
        <v>0</v>
      </c>
      <c r="AM14" s="42">
        <v>0</v>
      </c>
      <c r="AO14" s="42">
        <v>35870000</v>
      </c>
    </row>
    <row r="15" spans="1:41" ht="15" customHeight="1" x14ac:dyDescent="0.15">
      <c r="A15" s="38" t="s">
        <v>28</v>
      </c>
      <c r="C15" s="45">
        <f>SUM(C10:C13)</f>
        <v>120919000</v>
      </c>
      <c r="E15" s="45">
        <f>SUM(E10:E13)</f>
        <v>162609000</v>
      </c>
      <c r="G15" s="45">
        <f>SUM(G10:G13)</f>
        <v>219778000</v>
      </c>
      <c r="I15" s="45">
        <f>SUM(I10:I13)</f>
        <v>114012000</v>
      </c>
      <c r="K15" s="45">
        <f>SUM(K10:K13)</f>
        <v>207272000</v>
      </c>
      <c r="M15" s="45">
        <f>SUM(M10:M13)</f>
        <v>230813000</v>
      </c>
      <c r="O15" s="45">
        <f>SUM(O10:O13)</f>
        <v>440013000</v>
      </c>
      <c r="Q15" s="45">
        <f>SUM(Q10:Q13)</f>
        <v>376033000</v>
      </c>
      <c r="S15" s="45">
        <f>SUM(S10:S13)</f>
        <v>435456000</v>
      </c>
      <c r="U15" s="45">
        <f>SUM(U10:U13)</f>
        <v>557211000</v>
      </c>
      <c r="W15" s="45">
        <f>SUM(W10:W13)</f>
        <v>581313000</v>
      </c>
      <c r="Y15" s="45">
        <f>SUM(Y10:Y13)</f>
        <v>641360000</v>
      </c>
      <c r="AA15" s="45">
        <f>SUM(AA10:AA13)</f>
        <v>649091000</v>
      </c>
      <c r="AC15" s="45">
        <f>SUM(AC10:AC13)</f>
        <v>759090000</v>
      </c>
      <c r="AE15" s="45">
        <f>SUM(AE10:AE14)</f>
        <v>691013000</v>
      </c>
      <c r="AG15" s="45">
        <f>SUM(AG10:AG14)</f>
        <v>689653000</v>
      </c>
      <c r="AI15" s="45">
        <f>SUM(AI10:AI13)</f>
        <v>617318000</v>
      </c>
      <c r="AK15" s="45">
        <f>SUM(AK10:AK13)</f>
        <v>1254131000</v>
      </c>
      <c r="AM15" s="45">
        <f>SUM(AM10:AM13)</f>
        <v>2215340000</v>
      </c>
      <c r="AO15" s="45">
        <f>SUM(AO10:AO14)</f>
        <v>2788847000</v>
      </c>
    </row>
    <row r="16" spans="1:41" ht="14.25" customHeight="1" x14ac:dyDescent="0.15"/>
    <row r="17" spans="1:41" ht="15" customHeight="1" x14ac:dyDescent="0.15">
      <c r="A17" s="38" t="s">
        <v>29</v>
      </c>
      <c r="C17" s="46">
        <f>'GAAP IS'!C23</f>
        <v>-32972000</v>
      </c>
      <c r="E17" s="46">
        <f>'GAAP IS'!E23</f>
        <v>-32633000</v>
      </c>
      <c r="G17" s="46">
        <f>'GAAP IS'!G23</f>
        <v>-81505000</v>
      </c>
      <c r="I17" s="46">
        <f>'GAAP IS'!I23</f>
        <v>39320000</v>
      </c>
      <c r="K17" s="46">
        <f>'GAAP IS'!K23</f>
        <v>-33294000</v>
      </c>
      <c r="M17" s="46">
        <f>'GAAP IS'!M23</f>
        <v>-26772000</v>
      </c>
      <c r="O17" s="46">
        <f>'GAAP IS'!O23</f>
        <v>-209348000</v>
      </c>
      <c r="Q17" s="46">
        <f>'GAAP IS'!Q23</f>
        <v>-114253000</v>
      </c>
      <c r="S17" s="46">
        <f>'GAAP IS'!S23</f>
        <v>-166071000</v>
      </c>
      <c r="U17" s="46">
        <f>'GAAP IS'!U23</f>
        <v>-196200000</v>
      </c>
      <c r="W17" s="46">
        <f>'GAAP IS'!W23</f>
        <v>-226551000</v>
      </c>
      <c r="Y17" s="46">
        <f>'GAAP IS'!Y23</f>
        <v>-277226000</v>
      </c>
      <c r="AA17" s="46">
        <f>'GAAP IS'!AA23</f>
        <v>-287467000</v>
      </c>
      <c r="AC17" s="46">
        <f>'GAAP IS'!AC23</f>
        <v>-359532000</v>
      </c>
      <c r="AE17" s="46">
        <f>'GAAP IS'!AE23</f>
        <v>-310035000</v>
      </c>
      <c r="AG17" s="46">
        <f>'GAAP IS'!AG23</f>
        <v>-243828000</v>
      </c>
      <c r="AI17" s="46">
        <f>'GAAP IS'!AK23</f>
        <v>-107790000</v>
      </c>
      <c r="AK17" s="46">
        <f>'GAAP IS'!AM23</f>
        <v>-383667000</v>
      </c>
      <c r="AM17" s="46">
        <f>'GAAP IS'!AO23</f>
        <v>-866048000</v>
      </c>
      <c r="AO17" s="46">
        <f>'GAAP IS'!AQ23</f>
        <v>-1200862000</v>
      </c>
    </row>
    <row r="18" spans="1:41" ht="15" customHeight="1" x14ac:dyDescent="0.15">
      <c r="A18" s="47" t="s">
        <v>52</v>
      </c>
      <c r="C18" s="41">
        <v>2111000</v>
      </c>
      <c r="E18" s="41">
        <v>2432000</v>
      </c>
      <c r="G18" s="41">
        <v>2877000</v>
      </c>
      <c r="I18" s="41">
        <v>2023000</v>
      </c>
      <c r="K18" s="41">
        <v>3720000</v>
      </c>
      <c r="M18" s="41">
        <v>3351000</v>
      </c>
      <c r="O18" s="41">
        <v>5021000</v>
      </c>
      <c r="Q18" s="41">
        <v>7887000</v>
      </c>
      <c r="S18" s="41">
        <v>10541000</v>
      </c>
      <c r="U18" s="41">
        <v>11964000</v>
      </c>
      <c r="W18" s="41">
        <v>13102000</v>
      </c>
      <c r="Y18" s="41">
        <v>17115000</v>
      </c>
      <c r="AA18" s="41">
        <v>20882000</v>
      </c>
      <c r="AC18" s="41">
        <v>23004000</v>
      </c>
      <c r="AE18" s="40">
        <v>46067840.090000004</v>
      </c>
      <c r="AG18" s="40">
        <v>43279000</v>
      </c>
      <c r="AI18" s="41">
        <v>9443000</v>
      </c>
      <c r="AK18" s="41">
        <v>19979000</v>
      </c>
      <c r="AM18" s="41">
        <v>52722000</v>
      </c>
      <c r="AO18" s="41">
        <v>133233253.36</v>
      </c>
    </row>
    <row r="19" spans="1:41" ht="26.75" customHeight="1" x14ac:dyDescent="0.15">
      <c r="A19" s="47" t="s">
        <v>53</v>
      </c>
      <c r="C19" s="41">
        <v>8425000</v>
      </c>
      <c r="E19" s="41">
        <v>8294000</v>
      </c>
      <c r="G19" s="41">
        <v>7970000</v>
      </c>
      <c r="I19" s="41">
        <v>5380000</v>
      </c>
      <c r="K19" s="41">
        <v>6203000</v>
      </c>
      <c r="M19" s="41">
        <v>6521000</v>
      </c>
      <c r="O19" s="41">
        <v>179639000</v>
      </c>
      <c r="Q19" s="41">
        <v>100144000</v>
      </c>
      <c r="S19" s="41">
        <v>93189000</v>
      </c>
      <c r="U19" s="41">
        <v>88537000</v>
      </c>
      <c r="W19" s="41">
        <v>98387000</v>
      </c>
      <c r="Y19" s="41">
        <v>110870000</v>
      </c>
      <c r="AA19" s="41">
        <v>119808000</v>
      </c>
      <c r="AC19" s="41">
        <v>121775000</v>
      </c>
      <c r="AE19" s="40">
        <v>106788555.98999999</v>
      </c>
      <c r="AG19" s="40">
        <v>103337086.09999999</v>
      </c>
      <c r="AI19" s="41">
        <v>30069000</v>
      </c>
      <c r="AK19" s="41">
        <v>292507000</v>
      </c>
      <c r="AM19" s="41">
        <v>390983000</v>
      </c>
      <c r="AO19" s="41">
        <v>451709086.10000002</v>
      </c>
    </row>
    <row r="20" spans="1:41" ht="15" customHeight="1" x14ac:dyDescent="0.15">
      <c r="A20" s="47" t="s">
        <v>54</v>
      </c>
      <c r="C20" s="41">
        <v>0</v>
      </c>
      <c r="E20" s="41">
        <v>0</v>
      </c>
      <c r="G20" s="41">
        <v>0</v>
      </c>
      <c r="I20" s="41">
        <v>0</v>
      </c>
      <c r="K20" s="41">
        <v>14261000</v>
      </c>
      <c r="M20" s="41">
        <v>17039000</v>
      </c>
      <c r="O20" s="41">
        <v>16668000</v>
      </c>
      <c r="Q20" s="41">
        <v>16853000</v>
      </c>
      <c r="S20" s="41">
        <v>17039000</v>
      </c>
      <c r="U20" s="41">
        <v>17039000</v>
      </c>
      <c r="W20" s="41">
        <v>16668000</v>
      </c>
      <c r="Y20" s="41">
        <v>11546000</v>
      </c>
      <c r="AA20" s="41">
        <v>9034000</v>
      </c>
      <c r="AC20" s="41">
        <v>9034000</v>
      </c>
      <c r="AE20" s="40">
        <v>8837826.6500000004</v>
      </c>
      <c r="AG20" s="40">
        <v>8936024.7300000004</v>
      </c>
      <c r="AI20" s="41">
        <v>0</v>
      </c>
      <c r="AK20" s="41">
        <v>64821000</v>
      </c>
      <c r="AM20" s="41">
        <v>62292000</v>
      </c>
      <c r="AO20" s="41">
        <v>35842296.979999997</v>
      </c>
    </row>
    <row r="21" spans="1:41" ht="15" customHeight="1" x14ac:dyDescent="0.15">
      <c r="A21" s="47" t="s">
        <v>55</v>
      </c>
      <c r="C21" s="41">
        <v>0</v>
      </c>
      <c r="E21" s="41">
        <v>0</v>
      </c>
      <c r="G21" s="41">
        <v>0</v>
      </c>
      <c r="I21" s="41">
        <v>0</v>
      </c>
      <c r="K21" s="41">
        <v>0</v>
      </c>
      <c r="M21" s="41">
        <v>0</v>
      </c>
      <c r="O21" s="41">
        <v>0</v>
      </c>
      <c r="Q21" s="41">
        <v>0</v>
      </c>
      <c r="S21" s="41">
        <v>0</v>
      </c>
      <c r="U21" s="41">
        <v>70634000</v>
      </c>
      <c r="W21" s="41">
        <v>102371000</v>
      </c>
      <c r="Y21" s="41">
        <v>107971000</v>
      </c>
      <c r="AA21" s="41">
        <v>119171000</v>
      </c>
      <c r="AC21" s="41">
        <v>138482000</v>
      </c>
      <c r="AE21" s="40">
        <v>104123666.2</v>
      </c>
      <c r="AG21" s="40">
        <v>101531375.43000001</v>
      </c>
      <c r="AI21" s="41">
        <v>0</v>
      </c>
      <c r="AK21" s="41">
        <v>0</v>
      </c>
      <c r="AM21" s="41">
        <v>280976000</v>
      </c>
      <c r="AO21" s="41">
        <v>463308110.56</v>
      </c>
    </row>
    <row r="22" spans="1:41" ht="15" customHeight="1" x14ac:dyDescent="0.15">
      <c r="A22" s="47" t="s">
        <v>56</v>
      </c>
      <c r="C22" s="41">
        <v>0</v>
      </c>
      <c r="E22" s="41">
        <v>0</v>
      </c>
      <c r="G22" s="41">
        <v>0</v>
      </c>
      <c r="I22" s="41">
        <v>0</v>
      </c>
      <c r="K22" s="41">
        <v>0</v>
      </c>
      <c r="M22" s="41">
        <v>0</v>
      </c>
      <c r="O22" s="41">
        <v>0</v>
      </c>
      <c r="Q22" s="41">
        <v>0</v>
      </c>
      <c r="S22" s="41">
        <v>0</v>
      </c>
      <c r="U22" s="41">
        <v>0</v>
      </c>
      <c r="W22" s="41">
        <v>0</v>
      </c>
      <c r="Y22" s="41">
        <v>0</v>
      </c>
      <c r="AA22" s="41">
        <v>0</v>
      </c>
      <c r="AC22" s="41">
        <v>0</v>
      </c>
      <c r="AE22" s="40">
        <v>34933957.43</v>
      </c>
      <c r="AG22" s="40">
        <v>936000</v>
      </c>
      <c r="AI22" s="41">
        <v>0</v>
      </c>
      <c r="AK22" s="41">
        <v>0</v>
      </c>
      <c r="AM22" s="41">
        <v>0</v>
      </c>
      <c r="AO22" s="41">
        <v>35870000</v>
      </c>
    </row>
    <row r="23" spans="1:41" ht="15" customHeight="1" x14ac:dyDescent="0.15">
      <c r="A23" s="47" t="s">
        <v>57</v>
      </c>
      <c r="C23" s="42">
        <v>0</v>
      </c>
      <c r="E23" s="42">
        <v>0</v>
      </c>
      <c r="G23" s="42">
        <v>0</v>
      </c>
      <c r="I23" s="42">
        <v>0</v>
      </c>
      <c r="K23" s="42">
        <v>1191000</v>
      </c>
      <c r="M23" s="42">
        <v>2971000</v>
      </c>
      <c r="O23" s="42">
        <v>12953000</v>
      </c>
      <c r="Q23" s="42">
        <v>3582000</v>
      </c>
      <c r="S23" s="42">
        <v>209000</v>
      </c>
      <c r="U23" s="42">
        <v>94000</v>
      </c>
      <c r="W23" s="42">
        <v>25000</v>
      </c>
      <c r="Y23" s="42">
        <v>415000</v>
      </c>
      <c r="AA23" s="42">
        <v>5000</v>
      </c>
      <c r="AC23" s="42">
        <v>5203000</v>
      </c>
      <c r="AE23" s="42">
        <v>2858000</v>
      </c>
      <c r="AG23" s="42">
        <v>517197</v>
      </c>
      <c r="AI23" s="42">
        <v>0</v>
      </c>
      <c r="AK23" s="42">
        <v>20697000</v>
      </c>
      <c r="AM23" s="42">
        <v>743000</v>
      </c>
      <c r="AO23" s="42">
        <v>8582840.6899999995</v>
      </c>
    </row>
    <row r="24" spans="1:41" ht="26.75" customHeight="1" x14ac:dyDescent="0.15">
      <c r="A24" s="38" t="s">
        <v>58</v>
      </c>
      <c r="C24" s="43">
        <f>SUM(C17:C23)</f>
        <v>-22436000</v>
      </c>
      <c r="E24" s="43">
        <f>SUM(E17:E23)</f>
        <v>-21907000</v>
      </c>
      <c r="G24" s="43">
        <f>SUM(G17:G23)</f>
        <v>-70658000</v>
      </c>
      <c r="I24" s="43">
        <f>SUM(I17:I23)</f>
        <v>46723000</v>
      </c>
      <c r="K24" s="43">
        <f>SUM(K17:K23)</f>
        <v>-7919000</v>
      </c>
      <c r="M24" s="43">
        <f>SUM(M17:M23)</f>
        <v>3110000</v>
      </c>
      <c r="O24" s="43">
        <f>SUM(O17:O23)</f>
        <v>4933000</v>
      </c>
      <c r="Q24" s="43">
        <f>SUM(Q17:Q23)</f>
        <v>14213000</v>
      </c>
      <c r="S24" s="43">
        <f>SUM(S17:S23)</f>
        <v>-45093000</v>
      </c>
      <c r="U24" s="43">
        <f>SUM(U17:U23)</f>
        <v>-7932000</v>
      </c>
      <c r="W24" s="43">
        <f>SUM(W17:W23)</f>
        <v>4002000</v>
      </c>
      <c r="Y24" s="43">
        <f>SUM(Y17:Y23)</f>
        <v>-29309000</v>
      </c>
      <c r="AA24" s="43">
        <f>SUM(AA17:AA23)</f>
        <v>-18567000</v>
      </c>
      <c r="AC24" s="43">
        <f>SUM(AC17:AC23)</f>
        <v>-62034000</v>
      </c>
      <c r="AE24" s="43">
        <f>SUM(AE17:AE23)</f>
        <v>-6425153.640000008</v>
      </c>
      <c r="AG24" s="43">
        <f>SUM(AG17:AG23)</f>
        <v>14708683.260000005</v>
      </c>
      <c r="AI24" s="43">
        <f>SUM(AI17:AI23)</f>
        <v>-68278000</v>
      </c>
      <c r="AK24" s="43">
        <f>SUM(AK17:AK23)</f>
        <v>14337000</v>
      </c>
      <c r="AM24" s="43">
        <f>SUM(AM17:AM23)</f>
        <v>-78332000</v>
      </c>
      <c r="AO24" s="43">
        <f>SUM(AO17:AO23)</f>
        <v>-72316412.309999943</v>
      </c>
    </row>
    <row r="25" spans="1:41" ht="15" customHeight="1" x14ac:dyDescent="0.15">
      <c r="A25" s="39" t="s">
        <v>18</v>
      </c>
      <c r="C25" s="48">
        <f>'GAAP IS'!C12</f>
        <v>87947000</v>
      </c>
      <c r="E25" s="48">
        <f>'GAAP IS'!E12</f>
        <v>129976000</v>
      </c>
      <c r="G25" s="48">
        <f>'GAAP IS'!G12</f>
        <v>138273000</v>
      </c>
      <c r="I25" s="48">
        <f>'GAAP IS'!I12</f>
        <v>153332000</v>
      </c>
      <c r="K25" s="48">
        <f>'GAAP IS'!K12</f>
        <v>173978000</v>
      </c>
      <c r="M25" s="48">
        <f>'GAAP IS'!M12</f>
        <v>204041000</v>
      </c>
      <c r="O25" s="48">
        <f>'GAAP IS'!O12</f>
        <v>230665000</v>
      </c>
      <c r="Q25" s="48">
        <f>'GAAP IS'!Q12</f>
        <v>261780000</v>
      </c>
      <c r="S25" s="48">
        <f>'GAAP IS'!S12</f>
        <v>269385000</v>
      </c>
      <c r="U25" s="48">
        <f>'GAAP IS'!U12</f>
        <v>361011000</v>
      </c>
      <c r="W25" s="48">
        <f>'GAAP IS'!W12</f>
        <v>354762000</v>
      </c>
      <c r="Y25" s="48">
        <f>'GAAP IS'!Y12</f>
        <v>364134000</v>
      </c>
      <c r="AA25" s="48">
        <f>'GAAP IS'!AA12</f>
        <v>361624000</v>
      </c>
      <c r="AC25" s="48">
        <f>'GAAP IS'!AC12</f>
        <v>399558000</v>
      </c>
      <c r="AE25" s="48">
        <f>'GAAP IS'!AE12</f>
        <v>380978000</v>
      </c>
      <c r="AG25" s="48">
        <f>'GAAP IS'!AG12</f>
        <v>445825000</v>
      </c>
      <c r="AI25" s="48">
        <f>'GAAP IS'!AK12</f>
        <v>509528000</v>
      </c>
      <c r="AK25" s="48">
        <f>'GAAP IS'!AM12</f>
        <v>870464000</v>
      </c>
      <c r="AM25" s="48">
        <f>'GAAP IS'!AO12</f>
        <v>1349292000</v>
      </c>
      <c r="AO25" s="48">
        <f>'GAAP IS'!AQ12</f>
        <v>1587985000</v>
      </c>
    </row>
    <row r="26" spans="1:41" ht="15" customHeight="1" x14ac:dyDescent="0.15">
      <c r="A26" s="38" t="s">
        <v>59</v>
      </c>
      <c r="C26" s="49">
        <f>C24/C25</f>
        <v>-0.25510819015998271</v>
      </c>
      <c r="E26" s="49">
        <f>E24/E25</f>
        <v>-0.16854650089247245</v>
      </c>
      <c r="G26" s="49">
        <f>G24/G25</f>
        <v>-0.51100359433873566</v>
      </c>
      <c r="I26" s="49">
        <f>I24/I25</f>
        <v>0.30471786711188792</v>
      </c>
      <c r="K26" s="49">
        <f>K24/K25</f>
        <v>-4.5517249307383691E-2</v>
      </c>
      <c r="M26" s="49">
        <f>M24/M25</f>
        <v>1.5242034689106601E-2</v>
      </c>
      <c r="O26" s="49">
        <f>O24/O25</f>
        <v>2.1385992673357467E-2</v>
      </c>
      <c r="Q26" s="49">
        <f>Q24/Q25</f>
        <v>5.4293681717472689E-2</v>
      </c>
      <c r="S26" s="49">
        <f>S24/S25</f>
        <v>-0.16739239378584553</v>
      </c>
      <c r="U26" s="49">
        <f>U24/U25</f>
        <v>-2.1971629673334055E-2</v>
      </c>
      <c r="W26" s="49">
        <f>W24/W25</f>
        <v>1.1280802340724204E-2</v>
      </c>
      <c r="Y26" s="49">
        <f>Y24/Y25</f>
        <v>-8.0489599982424054E-2</v>
      </c>
      <c r="AA26" s="49">
        <f>AA24/AA25</f>
        <v>-5.1343384288653406E-2</v>
      </c>
      <c r="AC26" s="49">
        <f>AC24/AC25</f>
        <v>-0.15525655849713935</v>
      </c>
      <c r="AE26" s="49">
        <f>AE24/AE25</f>
        <v>-1.6864894140869047E-2</v>
      </c>
      <c r="AG26" s="49">
        <f>AG24/AG25</f>
        <v>3.299205576178995E-2</v>
      </c>
      <c r="AI26" s="49">
        <f>AI24/AI25</f>
        <v>-0.13400244932565042</v>
      </c>
      <c r="AK26" s="49">
        <f>AK24/AK25</f>
        <v>1.6470526064259982E-2</v>
      </c>
      <c r="AM26" s="49">
        <f>AM24/AM25</f>
        <v>-5.8054149880085261E-2</v>
      </c>
      <c r="AO26" s="49">
        <f>AO24/AO25</f>
        <v>-4.5539732623418948E-2</v>
      </c>
    </row>
    <row r="27" spans="1:41" ht="14.25" customHeight="1" x14ac:dyDescent="0.15">
      <c r="C27" s="36"/>
      <c r="E27" s="36"/>
      <c r="G27" s="36"/>
      <c r="I27" s="36"/>
      <c r="K27" s="36"/>
      <c r="M27" s="36"/>
      <c r="O27" s="36"/>
      <c r="Q27" s="36"/>
      <c r="S27" s="36"/>
      <c r="U27" s="36"/>
      <c r="W27" s="36"/>
      <c r="Y27" s="36"/>
      <c r="AA27" s="36"/>
      <c r="AC27" s="36"/>
      <c r="AE27" s="36"/>
      <c r="AG27" s="36"/>
      <c r="AI27" s="36"/>
      <c r="AK27" s="36"/>
      <c r="AM27" s="36"/>
      <c r="AO27" s="36"/>
    </row>
    <row r="28" spans="1:41" ht="26.75" hidden="1" customHeight="1" x14ac:dyDescent="0.15">
      <c r="A28" s="38" t="s">
        <v>60</v>
      </c>
      <c r="C28" s="46">
        <f>'GAAP IS'!C14</f>
        <v>19961000</v>
      </c>
      <c r="E28" s="46">
        <f>'GAAP IS'!E14</f>
        <v>42661000</v>
      </c>
      <c r="G28" s="46">
        <f>'GAAP IS'!G14</f>
        <v>43519000</v>
      </c>
      <c r="I28" s="46">
        <f>'GAAP IS'!I14</f>
        <v>55311000</v>
      </c>
      <c r="K28" s="46">
        <f>'GAAP IS'!K14</f>
        <v>65868000</v>
      </c>
      <c r="M28" s="46">
        <f>'GAAP IS'!M14</f>
        <v>67768000</v>
      </c>
      <c r="O28" s="46">
        <f>'GAAP IS'!O14</f>
        <v>62054000</v>
      </c>
      <c r="Q28" s="46">
        <f>'GAAP IS'!Q14</f>
        <v>51010000</v>
      </c>
      <c r="S28" s="46">
        <f>'GAAP IS'!S14</f>
        <v>51678000</v>
      </c>
      <c r="U28" s="46">
        <f>'GAAP IS'!U14</f>
        <v>65265000</v>
      </c>
      <c r="W28" s="46">
        <f>'GAAP IS'!W14</f>
        <v>46853000</v>
      </c>
      <c r="Y28" s="46">
        <f>'GAAP IS'!Y14</f>
        <v>40285000</v>
      </c>
      <c r="AA28" s="46">
        <f>'GAAP IS'!AA14</f>
        <v>35610000</v>
      </c>
      <c r="AC28" s="46">
        <f>'GAAP IS'!AC14</f>
        <v>38422000</v>
      </c>
      <c r="AE28" s="46">
        <f>'GAAP IS'!AE14</f>
        <v>31224000</v>
      </c>
      <c r="AG28" s="46">
        <f>'GAAP IS'!AG14</f>
        <v>35009000</v>
      </c>
      <c r="AI28" s="46">
        <f>'GAAP IS'!AK14</f>
        <v>161452000</v>
      </c>
      <c r="AK28" s="46">
        <f>'GAAP IS'!AM14</f>
        <v>246700000</v>
      </c>
      <c r="AM28" s="46">
        <f>'GAAP IS'!AO14</f>
        <v>204081000</v>
      </c>
      <c r="AO28" s="46">
        <f>'GAAP IS'!AQ14</f>
        <v>140265000</v>
      </c>
    </row>
    <row r="29" spans="1:41" ht="14.25" hidden="1" customHeight="1" x14ac:dyDescent="0.15">
      <c r="A29" s="47" t="s">
        <v>61</v>
      </c>
      <c r="C29" s="41">
        <v>0</v>
      </c>
      <c r="E29" s="41">
        <v>0</v>
      </c>
      <c r="G29" s="41">
        <v>0</v>
      </c>
      <c r="I29" s="41">
        <v>0</v>
      </c>
      <c r="K29" s="41">
        <v>0</v>
      </c>
      <c r="M29" s="41">
        <v>0</v>
      </c>
      <c r="O29" s="41">
        <v>0</v>
      </c>
      <c r="Q29" s="41">
        <v>0</v>
      </c>
      <c r="S29" s="41">
        <v>0</v>
      </c>
      <c r="U29" s="41">
        <v>0</v>
      </c>
      <c r="W29" s="41">
        <v>0</v>
      </c>
      <c r="Y29" s="41">
        <v>0</v>
      </c>
      <c r="AA29" s="41">
        <v>0</v>
      </c>
      <c r="AC29" s="41">
        <v>0</v>
      </c>
      <c r="AE29" s="41">
        <v>0</v>
      </c>
      <c r="AG29" s="41">
        <v>0</v>
      </c>
      <c r="AI29" s="41">
        <v>0</v>
      </c>
      <c r="AK29" s="41">
        <v>0</v>
      </c>
      <c r="AM29" s="41">
        <v>0</v>
      </c>
      <c r="AO29" s="41">
        <v>0</v>
      </c>
    </row>
    <row r="30" spans="1:41" ht="14.25" hidden="1" customHeight="1" x14ac:dyDescent="0.15">
      <c r="A30" s="47" t="s">
        <v>62</v>
      </c>
      <c r="C30" s="41">
        <v>0</v>
      </c>
      <c r="E30" s="41">
        <v>0</v>
      </c>
      <c r="G30" s="41">
        <v>0</v>
      </c>
      <c r="I30" s="41">
        <v>0</v>
      </c>
      <c r="K30" s="41">
        <v>0</v>
      </c>
      <c r="M30" s="41">
        <v>0</v>
      </c>
      <c r="O30" s="41">
        <v>0</v>
      </c>
      <c r="Q30" s="41">
        <v>0</v>
      </c>
      <c r="S30" s="41">
        <v>0</v>
      </c>
      <c r="U30" s="41">
        <v>0</v>
      </c>
      <c r="W30" s="41">
        <v>0</v>
      </c>
      <c r="Y30" s="41">
        <v>0</v>
      </c>
      <c r="AA30" s="41">
        <v>0</v>
      </c>
      <c r="AC30" s="41">
        <v>0</v>
      </c>
      <c r="AE30" s="41">
        <v>0</v>
      </c>
      <c r="AG30" s="41">
        <v>0</v>
      </c>
      <c r="AI30" s="41">
        <v>0</v>
      </c>
      <c r="AK30" s="41">
        <v>0</v>
      </c>
      <c r="AM30" s="41">
        <v>0</v>
      </c>
      <c r="AO30" s="41">
        <v>0</v>
      </c>
    </row>
    <row r="31" spans="1:41" ht="14.25" hidden="1" customHeight="1" x14ac:dyDescent="0.15">
      <c r="A31" s="47" t="s">
        <v>63</v>
      </c>
      <c r="C31" s="41">
        <v>0</v>
      </c>
      <c r="E31" s="41">
        <v>0</v>
      </c>
      <c r="G31" s="41">
        <v>0</v>
      </c>
      <c r="I31" s="41">
        <v>0</v>
      </c>
      <c r="K31" s="41">
        <v>0</v>
      </c>
      <c r="M31" s="41">
        <v>0</v>
      </c>
      <c r="O31" s="41">
        <v>0</v>
      </c>
      <c r="Q31" s="41">
        <v>0</v>
      </c>
      <c r="S31" s="41">
        <v>0</v>
      </c>
      <c r="U31" s="41">
        <v>0</v>
      </c>
      <c r="W31" s="41">
        <v>0</v>
      </c>
      <c r="Y31" s="41">
        <v>0</v>
      </c>
      <c r="AA31" s="41">
        <v>0</v>
      </c>
      <c r="AC31" s="41">
        <v>0</v>
      </c>
      <c r="AE31" s="41">
        <v>0</v>
      </c>
      <c r="AG31" s="41">
        <v>0</v>
      </c>
      <c r="AI31" s="41">
        <v>0</v>
      </c>
      <c r="AK31" s="41">
        <v>0</v>
      </c>
      <c r="AM31" s="41">
        <v>0</v>
      </c>
      <c r="AO31" s="41">
        <v>0</v>
      </c>
    </row>
    <row r="32" spans="1:41" ht="14.25" hidden="1" customHeight="1" x14ac:dyDescent="0.15">
      <c r="A32" s="47" t="s">
        <v>64</v>
      </c>
      <c r="C32" s="41">
        <v>0</v>
      </c>
      <c r="E32" s="41">
        <v>0</v>
      </c>
      <c r="G32" s="41">
        <v>0</v>
      </c>
      <c r="I32" s="41">
        <v>0</v>
      </c>
      <c r="K32" s="41">
        <v>0</v>
      </c>
      <c r="M32" s="41">
        <v>0</v>
      </c>
      <c r="O32" s="41">
        <v>0</v>
      </c>
      <c r="Q32" s="41">
        <v>0</v>
      </c>
      <c r="S32" s="41">
        <v>0</v>
      </c>
      <c r="U32" s="41">
        <v>0</v>
      </c>
      <c r="W32" s="41">
        <v>0</v>
      </c>
      <c r="Y32" s="41">
        <v>0</v>
      </c>
      <c r="AA32" s="41">
        <v>0</v>
      </c>
      <c r="AC32" s="41">
        <v>0</v>
      </c>
      <c r="AE32" s="41">
        <v>0</v>
      </c>
      <c r="AG32" s="41">
        <v>0</v>
      </c>
      <c r="AI32" s="41">
        <v>0</v>
      </c>
      <c r="AK32" s="41">
        <v>0</v>
      </c>
      <c r="AM32" s="41">
        <v>0</v>
      </c>
      <c r="AO32" s="41">
        <v>0</v>
      </c>
    </row>
    <row r="33" spans="1:41" ht="14.25" hidden="1" customHeight="1" x14ac:dyDescent="0.15">
      <c r="A33" s="47" t="s">
        <v>65</v>
      </c>
      <c r="C33" s="42">
        <v>0</v>
      </c>
      <c r="E33" s="42">
        <v>0</v>
      </c>
      <c r="G33" s="42">
        <v>0</v>
      </c>
      <c r="I33" s="42">
        <v>0</v>
      </c>
      <c r="K33" s="42">
        <v>0</v>
      </c>
      <c r="M33" s="42">
        <v>0</v>
      </c>
      <c r="O33" s="42">
        <v>0</v>
      </c>
      <c r="Q33" s="42">
        <v>0</v>
      </c>
      <c r="S33" s="42">
        <v>0</v>
      </c>
      <c r="U33" s="42">
        <v>0</v>
      </c>
      <c r="W33" s="42">
        <v>0</v>
      </c>
      <c r="Y33" s="42">
        <v>0</v>
      </c>
      <c r="AA33" s="42">
        <v>0</v>
      </c>
      <c r="AC33" s="42">
        <v>0</v>
      </c>
      <c r="AE33" s="42">
        <v>0</v>
      </c>
      <c r="AG33" s="42">
        <v>0</v>
      </c>
      <c r="AI33" s="42">
        <v>0</v>
      </c>
      <c r="AK33" s="42">
        <v>0</v>
      </c>
      <c r="AM33" s="42">
        <v>0</v>
      </c>
      <c r="AO33" s="42">
        <v>0</v>
      </c>
    </row>
    <row r="34" spans="1:41" ht="15" hidden="1" customHeight="1" x14ac:dyDescent="0.15">
      <c r="A34" s="38" t="s">
        <v>66</v>
      </c>
      <c r="C34" s="43">
        <f>SUM(C28:C33)</f>
        <v>19961000</v>
      </c>
      <c r="E34" s="43">
        <f>SUM(E28:E33)</f>
        <v>42661000</v>
      </c>
      <c r="G34" s="43">
        <f>SUM(G28:G33)</f>
        <v>43519000</v>
      </c>
      <c r="I34" s="43">
        <f>SUM(I28:I33)</f>
        <v>55311000</v>
      </c>
      <c r="K34" s="43">
        <f>SUM(K28:K33)</f>
        <v>65868000</v>
      </c>
      <c r="M34" s="43">
        <f>SUM(M28:M33)</f>
        <v>67768000</v>
      </c>
      <c r="O34" s="43">
        <f>SUM(O28:O33)</f>
        <v>62054000</v>
      </c>
      <c r="Q34" s="43">
        <f>SUM(Q28:Q33)</f>
        <v>51010000</v>
      </c>
      <c r="S34" s="43">
        <f>SUM(S28:S33)</f>
        <v>51678000</v>
      </c>
      <c r="U34" s="43">
        <f>SUM(U28:U33)</f>
        <v>65265000</v>
      </c>
      <c r="W34" s="43">
        <f>SUM(W28:W33)</f>
        <v>46853000</v>
      </c>
      <c r="Y34" s="43">
        <f>SUM(Y28:Y33)</f>
        <v>40285000</v>
      </c>
      <c r="AA34" s="43">
        <f>SUM(AA28:AA33)</f>
        <v>35610000</v>
      </c>
      <c r="AC34" s="43">
        <f>SUM(AC28:AC33)</f>
        <v>38422000</v>
      </c>
      <c r="AE34" s="43">
        <f>SUM(AE28:AE33)</f>
        <v>31224000</v>
      </c>
      <c r="AG34" s="43">
        <f>SUM(AG28:AG33)</f>
        <v>35009000</v>
      </c>
      <c r="AI34" s="43">
        <f>SUM(AI28:AI33)</f>
        <v>161452000</v>
      </c>
      <c r="AK34" s="43">
        <f>SUM(AK28:AK33)</f>
        <v>246700000</v>
      </c>
      <c r="AM34" s="43">
        <f>SUM(AM28:AM33)</f>
        <v>204081000</v>
      </c>
      <c r="AO34" s="43">
        <f>SUM(AO28:AO33)</f>
        <v>140265000</v>
      </c>
    </row>
    <row r="35" spans="1:41" ht="14.25" hidden="1" customHeight="1" x14ac:dyDescent="0.15">
      <c r="C35" s="36"/>
      <c r="E35" s="36"/>
      <c r="G35" s="36"/>
      <c r="I35" s="36"/>
      <c r="K35" s="36"/>
      <c r="M35" s="36"/>
      <c r="O35" s="36"/>
      <c r="Q35" s="36"/>
      <c r="S35" s="36"/>
      <c r="U35" s="36"/>
      <c r="W35" s="36"/>
      <c r="Y35" s="36"/>
      <c r="AA35" s="36"/>
      <c r="AC35" s="36"/>
      <c r="AE35" s="36"/>
      <c r="AG35" s="36"/>
      <c r="AI35" s="36"/>
      <c r="AK35" s="36"/>
      <c r="AM35" s="36"/>
      <c r="AO35" s="36"/>
    </row>
    <row r="36" spans="1:41" ht="15" hidden="1" customHeight="1" x14ac:dyDescent="0.15">
      <c r="A36" s="38" t="s">
        <v>67</v>
      </c>
      <c r="C36" s="46">
        <f>'GAAP IS'!C15</f>
        <v>24844000</v>
      </c>
      <c r="E36" s="46">
        <f>'GAAP IS'!E15</f>
        <v>30178000</v>
      </c>
      <c r="G36" s="46">
        <f>'GAAP IS'!G15</f>
        <v>82216000</v>
      </c>
      <c r="I36" s="46">
        <f>'GAAP IS'!I15</f>
        <v>-32171000</v>
      </c>
      <c r="K36" s="46">
        <f>'GAAP IS'!K15</f>
        <v>28931000</v>
      </c>
      <c r="M36" s="46">
        <f>'GAAP IS'!M15</f>
        <v>12521000</v>
      </c>
      <c r="O36" s="46">
        <f>'GAAP IS'!O15</f>
        <v>-1063000</v>
      </c>
      <c r="Q36" s="46">
        <f>'GAAP IS'!Q15</f>
        <v>25489000</v>
      </c>
      <c r="S36" s="46">
        <f>'GAAP IS'!S15</f>
        <v>63647000</v>
      </c>
      <c r="U36" s="46">
        <f>'GAAP IS'!U15</f>
        <v>52640000</v>
      </c>
      <c r="W36" s="46">
        <f>'GAAP IS'!W15</f>
        <v>66294000</v>
      </c>
      <c r="Y36" s="46">
        <f>'GAAP IS'!Y15</f>
        <v>72691000</v>
      </c>
      <c r="AA36" s="46">
        <f>'GAAP IS'!AA15</f>
        <v>64250000</v>
      </c>
      <c r="AC36" s="46">
        <f>'GAAP IS'!AC15</f>
        <v>106689000</v>
      </c>
      <c r="AE36" s="46">
        <f>'GAAP IS'!AE15</f>
        <v>66438000</v>
      </c>
      <c r="AG36" s="46">
        <f>'GAAP IS'!AG15</f>
        <v>94483000</v>
      </c>
      <c r="AI36" s="46">
        <f>'GAAP IS'!AK15</f>
        <v>105067000</v>
      </c>
      <c r="AK36" s="46">
        <f>'GAAP IS'!AM15</f>
        <v>65878000</v>
      </c>
      <c r="AM36" s="46">
        <f>'GAAP IS'!AO15</f>
        <v>255272000</v>
      </c>
      <c r="AO36" s="46">
        <f>'GAAP IS'!AQ15</f>
        <v>331860000</v>
      </c>
    </row>
    <row r="37" spans="1:41" ht="15" hidden="1" customHeight="1" x14ac:dyDescent="0.15">
      <c r="A37" s="47" t="s">
        <v>61</v>
      </c>
      <c r="C37" s="41">
        <v>0</v>
      </c>
      <c r="E37" s="41">
        <v>0</v>
      </c>
      <c r="G37" s="41">
        <v>0</v>
      </c>
      <c r="I37" s="41">
        <v>0</v>
      </c>
      <c r="K37" s="41">
        <v>0</v>
      </c>
      <c r="M37" s="41">
        <v>0</v>
      </c>
      <c r="O37" s="41">
        <v>0</v>
      </c>
      <c r="Q37" s="41">
        <v>0</v>
      </c>
      <c r="S37" s="41">
        <v>0</v>
      </c>
      <c r="U37" s="41">
        <v>0</v>
      </c>
      <c r="W37" s="41">
        <v>0</v>
      </c>
      <c r="Y37" s="41">
        <v>0</v>
      </c>
      <c r="AA37" s="41">
        <v>0</v>
      </c>
      <c r="AC37" s="41">
        <v>0</v>
      </c>
      <c r="AE37" s="41">
        <v>0</v>
      </c>
      <c r="AG37" s="41">
        <v>0</v>
      </c>
      <c r="AI37" s="41">
        <v>0</v>
      </c>
      <c r="AK37" s="41">
        <v>0</v>
      </c>
      <c r="AM37" s="41">
        <v>0</v>
      </c>
      <c r="AO37" s="41">
        <v>0</v>
      </c>
    </row>
    <row r="38" spans="1:41" ht="15" hidden="1" customHeight="1" x14ac:dyDescent="0.15">
      <c r="A38" s="47" t="s">
        <v>62</v>
      </c>
      <c r="C38" s="41">
        <v>0</v>
      </c>
      <c r="E38" s="41">
        <v>0</v>
      </c>
      <c r="G38" s="41">
        <v>0</v>
      </c>
      <c r="I38" s="41">
        <v>0</v>
      </c>
      <c r="K38" s="41">
        <v>0</v>
      </c>
      <c r="M38" s="41">
        <v>0</v>
      </c>
      <c r="O38" s="41">
        <v>0</v>
      </c>
      <c r="Q38" s="41">
        <v>0</v>
      </c>
      <c r="S38" s="41">
        <v>0</v>
      </c>
      <c r="U38" s="41">
        <v>0</v>
      </c>
      <c r="W38" s="41">
        <v>0</v>
      </c>
      <c r="Y38" s="41">
        <v>0</v>
      </c>
      <c r="AA38" s="41">
        <v>0</v>
      </c>
      <c r="AC38" s="41">
        <v>0</v>
      </c>
      <c r="AE38" s="41">
        <v>0</v>
      </c>
      <c r="AG38" s="41">
        <v>0</v>
      </c>
      <c r="AI38" s="41">
        <v>0</v>
      </c>
      <c r="AK38" s="41">
        <v>0</v>
      </c>
      <c r="AM38" s="41">
        <v>0</v>
      </c>
      <c r="AO38" s="41">
        <v>0</v>
      </c>
    </row>
    <row r="39" spans="1:41" ht="26.75" hidden="1" customHeight="1" x14ac:dyDescent="0.15">
      <c r="A39" s="47" t="s">
        <v>63</v>
      </c>
      <c r="C39" s="41">
        <v>0</v>
      </c>
      <c r="E39" s="41">
        <v>0</v>
      </c>
      <c r="G39" s="41">
        <v>0</v>
      </c>
      <c r="I39" s="41">
        <v>0</v>
      </c>
      <c r="K39" s="41">
        <v>0</v>
      </c>
      <c r="M39" s="41">
        <v>0</v>
      </c>
      <c r="O39" s="41">
        <v>0</v>
      </c>
      <c r="Q39" s="41">
        <v>0</v>
      </c>
      <c r="S39" s="41">
        <v>0</v>
      </c>
      <c r="U39" s="41">
        <v>0</v>
      </c>
      <c r="W39" s="41">
        <v>0</v>
      </c>
      <c r="Y39" s="41">
        <v>0</v>
      </c>
      <c r="AA39" s="41">
        <v>0</v>
      </c>
      <c r="AC39" s="41">
        <v>0</v>
      </c>
      <c r="AE39" s="41">
        <v>0</v>
      </c>
      <c r="AG39" s="41">
        <v>0</v>
      </c>
      <c r="AI39" s="41">
        <v>0</v>
      </c>
      <c r="AK39" s="41">
        <v>0</v>
      </c>
      <c r="AM39" s="41">
        <v>0</v>
      </c>
      <c r="AO39" s="41">
        <v>0</v>
      </c>
    </row>
    <row r="40" spans="1:41" ht="15" hidden="1" customHeight="1" x14ac:dyDescent="0.15">
      <c r="A40" s="47" t="s">
        <v>64</v>
      </c>
      <c r="C40" s="41">
        <v>0</v>
      </c>
      <c r="E40" s="41">
        <v>0</v>
      </c>
      <c r="G40" s="41">
        <v>0</v>
      </c>
      <c r="I40" s="41">
        <v>0</v>
      </c>
      <c r="K40" s="41">
        <v>0</v>
      </c>
      <c r="M40" s="41">
        <v>0</v>
      </c>
      <c r="O40" s="41">
        <v>0</v>
      </c>
      <c r="Q40" s="41">
        <v>0</v>
      </c>
      <c r="S40" s="41">
        <v>0</v>
      </c>
      <c r="U40" s="41">
        <v>0</v>
      </c>
      <c r="W40" s="41">
        <v>0</v>
      </c>
      <c r="Y40" s="41">
        <v>0</v>
      </c>
      <c r="AA40" s="41">
        <v>0</v>
      </c>
      <c r="AC40" s="41">
        <v>0</v>
      </c>
      <c r="AE40" s="41">
        <v>0</v>
      </c>
      <c r="AG40" s="41">
        <v>0</v>
      </c>
      <c r="AI40" s="41">
        <v>0</v>
      </c>
      <c r="AK40" s="41">
        <v>0</v>
      </c>
      <c r="AM40" s="41">
        <v>0</v>
      </c>
      <c r="AO40" s="41">
        <v>0</v>
      </c>
    </row>
    <row r="41" spans="1:41" ht="15" hidden="1" customHeight="1" x14ac:dyDescent="0.15">
      <c r="A41" s="47" t="s">
        <v>65</v>
      </c>
      <c r="C41" s="42">
        <v>0</v>
      </c>
      <c r="E41" s="42">
        <v>0</v>
      </c>
      <c r="G41" s="42">
        <v>0</v>
      </c>
      <c r="I41" s="42">
        <v>0</v>
      </c>
      <c r="K41" s="42">
        <v>0</v>
      </c>
      <c r="M41" s="42">
        <v>0</v>
      </c>
      <c r="O41" s="42">
        <v>0</v>
      </c>
      <c r="Q41" s="42">
        <v>0</v>
      </c>
      <c r="S41" s="42">
        <v>0</v>
      </c>
      <c r="U41" s="42">
        <v>0</v>
      </c>
      <c r="W41" s="42">
        <v>0</v>
      </c>
      <c r="Y41" s="42">
        <v>0</v>
      </c>
      <c r="AA41" s="42">
        <v>0</v>
      </c>
      <c r="AC41" s="42">
        <v>0</v>
      </c>
      <c r="AE41" s="42">
        <v>0</v>
      </c>
      <c r="AG41" s="42">
        <v>0</v>
      </c>
      <c r="AI41" s="42">
        <v>0</v>
      </c>
      <c r="AK41" s="42">
        <v>0</v>
      </c>
      <c r="AM41" s="42">
        <v>0</v>
      </c>
      <c r="AO41" s="42">
        <v>0</v>
      </c>
    </row>
    <row r="42" spans="1:41" ht="15" hidden="1" customHeight="1" x14ac:dyDescent="0.15">
      <c r="A42" s="38" t="s">
        <v>68</v>
      </c>
      <c r="C42" s="43">
        <f>SUM(C36:C41)</f>
        <v>24844000</v>
      </c>
      <c r="E42" s="43">
        <f>SUM(E36:E41)</f>
        <v>30178000</v>
      </c>
      <c r="G42" s="43">
        <f>SUM(G36:G41)</f>
        <v>82216000</v>
      </c>
      <c r="I42" s="43">
        <f>SUM(I36:I41)</f>
        <v>-32171000</v>
      </c>
      <c r="K42" s="43">
        <f>SUM(K36:K41)</f>
        <v>28931000</v>
      </c>
      <c r="M42" s="43">
        <f>SUM(M36:M41)</f>
        <v>12521000</v>
      </c>
      <c r="O42" s="43">
        <f>SUM(O36:O41)</f>
        <v>-1063000</v>
      </c>
      <c r="Q42" s="43">
        <f>SUM(Q36:Q41)</f>
        <v>25489000</v>
      </c>
      <c r="S42" s="43">
        <f>SUM(S36:S41)</f>
        <v>63647000</v>
      </c>
      <c r="U42" s="43">
        <f>SUM(U36:U41)</f>
        <v>52640000</v>
      </c>
      <c r="W42" s="43">
        <f>SUM(W36:W41)</f>
        <v>66294000</v>
      </c>
      <c r="Y42" s="43">
        <f>SUM(Y36:Y41)</f>
        <v>72691000</v>
      </c>
      <c r="AA42" s="43">
        <f>SUM(AA36:AA41)</f>
        <v>64250000</v>
      </c>
      <c r="AC42" s="43">
        <f>SUM(AC36:AC41)</f>
        <v>106689000</v>
      </c>
      <c r="AE42" s="43">
        <f>SUM(AE36:AE41)</f>
        <v>66438000</v>
      </c>
      <c r="AG42" s="43">
        <f>SUM(AG36:AG41)</f>
        <v>94483000</v>
      </c>
      <c r="AI42" s="43">
        <f>SUM(AI36:AI41)</f>
        <v>105067000</v>
      </c>
      <c r="AK42" s="43">
        <f>SUM(AK36:AK41)</f>
        <v>65878000</v>
      </c>
      <c r="AM42" s="43">
        <f>SUM(AM36:AM41)</f>
        <v>255272000</v>
      </c>
      <c r="AO42" s="43">
        <f>SUM(AO36:AO41)</f>
        <v>331860000</v>
      </c>
    </row>
    <row r="43" spans="1:41" ht="14.25" hidden="1" customHeight="1" x14ac:dyDescent="0.15">
      <c r="C43" s="36"/>
      <c r="E43" s="36"/>
      <c r="G43" s="36"/>
      <c r="I43" s="36"/>
      <c r="K43" s="36"/>
      <c r="M43" s="36"/>
      <c r="O43" s="36"/>
      <c r="Q43" s="36"/>
      <c r="S43" s="36"/>
      <c r="U43" s="36"/>
      <c r="W43" s="36"/>
      <c r="Y43" s="36"/>
      <c r="AA43" s="36"/>
      <c r="AC43" s="36"/>
      <c r="AE43" s="36"/>
      <c r="AG43" s="36"/>
      <c r="AI43" s="36"/>
      <c r="AK43" s="36"/>
      <c r="AM43" s="36"/>
      <c r="AO43" s="36"/>
    </row>
    <row r="44" spans="1:41" ht="14.25" hidden="1" customHeight="1" x14ac:dyDescent="0.15">
      <c r="A44" s="38" t="s">
        <v>69</v>
      </c>
      <c r="C44" s="46">
        <f>'GAAP IS'!C16</f>
        <v>8128000</v>
      </c>
      <c r="E44" s="46">
        <f>'GAAP IS'!E16</f>
        <v>8167000</v>
      </c>
      <c r="G44" s="46">
        <f>'GAAP IS'!G16</f>
        <v>8204000</v>
      </c>
      <c r="I44" s="46">
        <f>'GAAP IS'!I16</f>
        <v>7817000</v>
      </c>
      <c r="K44" s="46">
        <f>'GAAP IS'!K16</f>
        <v>10352000</v>
      </c>
      <c r="M44" s="46">
        <f>'GAAP IS'!M16</f>
        <v>12060000</v>
      </c>
      <c r="O44" s="46">
        <f>'GAAP IS'!O16</f>
        <v>14665000</v>
      </c>
      <c r="Q44" s="46">
        <f>'GAAP IS'!Q16</f>
        <v>15623000</v>
      </c>
      <c r="S44" s="46">
        <f>'GAAP IS'!S16</f>
        <v>16753000</v>
      </c>
      <c r="U44" s="46">
        <f>'GAAP IS'!U16</f>
        <v>17700000</v>
      </c>
      <c r="W44" s="46">
        <f>'GAAP IS'!W16</f>
        <v>15824000</v>
      </c>
      <c r="Y44" s="46">
        <f>'GAAP IS'!Y16</f>
        <v>19417000</v>
      </c>
      <c r="AA44" s="46">
        <f>'GAAP IS'!AA16</f>
        <v>25066000</v>
      </c>
      <c r="AC44" s="46">
        <f>'GAAP IS'!AC16</f>
        <v>43751000</v>
      </c>
      <c r="AE44" s="46">
        <f>'GAAP IS'!AE16</f>
        <v>51188000</v>
      </c>
      <c r="AG44" s="46">
        <f>'GAAP IS'!AG16</f>
        <v>63008000</v>
      </c>
      <c r="AI44" s="46">
        <f>'GAAP IS'!AK16</f>
        <v>32316000</v>
      </c>
      <c r="AK44" s="46">
        <f>'GAAP IS'!AM16</f>
        <v>52700000</v>
      </c>
      <c r="AM44" s="46">
        <f>'GAAP IS'!AO16</f>
        <v>69694000</v>
      </c>
      <c r="AO44" s="46">
        <f>'GAAP IS'!AQ16</f>
        <v>183013000</v>
      </c>
    </row>
    <row r="45" spans="1:41" ht="14.25" hidden="1" customHeight="1" x14ac:dyDescent="0.15">
      <c r="A45" s="47" t="s">
        <v>61</v>
      </c>
      <c r="C45" s="41">
        <v>0</v>
      </c>
      <c r="E45" s="41">
        <v>0</v>
      </c>
      <c r="G45" s="41">
        <v>0</v>
      </c>
      <c r="I45" s="41">
        <v>0</v>
      </c>
      <c r="K45" s="41">
        <v>0</v>
      </c>
      <c r="M45" s="41">
        <v>0</v>
      </c>
      <c r="O45" s="41">
        <v>0</v>
      </c>
      <c r="Q45" s="41">
        <v>0</v>
      </c>
      <c r="S45" s="41">
        <v>0</v>
      </c>
      <c r="U45" s="41">
        <v>0</v>
      </c>
      <c r="W45" s="41">
        <v>0</v>
      </c>
      <c r="Y45" s="41">
        <v>0</v>
      </c>
      <c r="AA45" s="41">
        <v>0</v>
      </c>
      <c r="AC45" s="41">
        <v>0</v>
      </c>
      <c r="AE45" s="41">
        <v>0</v>
      </c>
      <c r="AG45" s="41">
        <v>0</v>
      </c>
      <c r="AI45" s="41">
        <v>0</v>
      </c>
      <c r="AK45" s="41">
        <v>0</v>
      </c>
      <c r="AM45" s="41">
        <v>0</v>
      </c>
      <c r="AO45" s="41">
        <v>0</v>
      </c>
    </row>
    <row r="46" spans="1:41" ht="14.25" hidden="1" customHeight="1" x14ac:dyDescent="0.15">
      <c r="A46" s="47" t="s">
        <v>62</v>
      </c>
      <c r="C46" s="41">
        <v>0</v>
      </c>
      <c r="E46" s="41">
        <v>0</v>
      </c>
      <c r="G46" s="41">
        <v>0</v>
      </c>
      <c r="I46" s="41">
        <v>0</v>
      </c>
      <c r="K46" s="41">
        <v>0</v>
      </c>
      <c r="M46" s="41">
        <v>0</v>
      </c>
      <c r="O46" s="41">
        <v>0</v>
      </c>
      <c r="Q46" s="41">
        <v>0</v>
      </c>
      <c r="S46" s="41">
        <v>0</v>
      </c>
      <c r="U46" s="41">
        <v>0</v>
      </c>
      <c r="W46" s="41">
        <v>0</v>
      </c>
      <c r="Y46" s="41">
        <v>0</v>
      </c>
      <c r="AA46" s="41">
        <v>0</v>
      </c>
      <c r="AC46" s="41">
        <v>0</v>
      </c>
      <c r="AE46" s="41">
        <v>0</v>
      </c>
      <c r="AG46" s="41">
        <v>0</v>
      </c>
      <c r="AI46" s="41">
        <v>0</v>
      </c>
      <c r="AK46" s="41">
        <v>0</v>
      </c>
      <c r="AM46" s="41">
        <v>0</v>
      </c>
      <c r="AO46" s="41">
        <v>0</v>
      </c>
    </row>
    <row r="47" spans="1:41" ht="26.75" hidden="1" customHeight="1" x14ac:dyDescent="0.15">
      <c r="A47" s="47" t="s">
        <v>63</v>
      </c>
      <c r="C47" s="41">
        <v>0</v>
      </c>
      <c r="E47" s="41">
        <v>0</v>
      </c>
      <c r="G47" s="41">
        <v>0</v>
      </c>
      <c r="I47" s="41">
        <v>0</v>
      </c>
      <c r="K47" s="41">
        <v>0</v>
      </c>
      <c r="M47" s="41">
        <v>0</v>
      </c>
      <c r="O47" s="41">
        <v>0</v>
      </c>
      <c r="Q47" s="41">
        <v>0</v>
      </c>
      <c r="S47" s="41">
        <v>0</v>
      </c>
      <c r="U47" s="41">
        <v>0</v>
      </c>
      <c r="W47" s="41">
        <v>0</v>
      </c>
      <c r="Y47" s="41">
        <v>0</v>
      </c>
      <c r="AA47" s="41">
        <v>0</v>
      </c>
      <c r="AC47" s="41">
        <v>0</v>
      </c>
      <c r="AE47" s="41">
        <v>0</v>
      </c>
      <c r="AG47" s="41">
        <v>0</v>
      </c>
      <c r="AI47" s="41">
        <v>0</v>
      </c>
      <c r="AK47" s="41">
        <v>0</v>
      </c>
      <c r="AM47" s="41">
        <v>0</v>
      </c>
      <c r="AO47" s="41">
        <v>0</v>
      </c>
    </row>
    <row r="48" spans="1:41" ht="14.25" hidden="1" customHeight="1" x14ac:dyDescent="0.15">
      <c r="A48" s="47" t="s">
        <v>64</v>
      </c>
      <c r="C48" s="41">
        <v>0</v>
      </c>
      <c r="E48" s="41">
        <v>0</v>
      </c>
      <c r="G48" s="41">
        <v>0</v>
      </c>
      <c r="I48" s="41">
        <v>0</v>
      </c>
      <c r="K48" s="41">
        <v>0</v>
      </c>
      <c r="M48" s="41">
        <v>0</v>
      </c>
      <c r="O48" s="41">
        <v>0</v>
      </c>
      <c r="Q48" s="41">
        <v>0</v>
      </c>
      <c r="S48" s="41">
        <v>0</v>
      </c>
      <c r="U48" s="41">
        <v>0</v>
      </c>
      <c r="W48" s="41">
        <v>0</v>
      </c>
      <c r="Y48" s="41">
        <v>0</v>
      </c>
      <c r="AA48" s="41">
        <v>0</v>
      </c>
      <c r="AC48" s="41">
        <v>0</v>
      </c>
      <c r="AE48" s="41">
        <v>0</v>
      </c>
      <c r="AG48" s="41">
        <v>0</v>
      </c>
      <c r="AI48" s="41">
        <v>0</v>
      </c>
      <c r="AK48" s="41">
        <v>0</v>
      </c>
      <c r="AM48" s="41">
        <v>0</v>
      </c>
      <c r="AO48" s="41">
        <v>0</v>
      </c>
    </row>
    <row r="49" spans="1:41" ht="14.25" hidden="1" customHeight="1" x14ac:dyDescent="0.15">
      <c r="A49" s="47" t="s">
        <v>65</v>
      </c>
      <c r="C49" s="42">
        <v>0</v>
      </c>
      <c r="E49" s="42">
        <v>0</v>
      </c>
      <c r="G49" s="42">
        <v>0</v>
      </c>
      <c r="I49" s="42">
        <v>0</v>
      </c>
      <c r="K49" s="42">
        <v>0</v>
      </c>
      <c r="M49" s="42">
        <v>0</v>
      </c>
      <c r="O49" s="42">
        <v>0</v>
      </c>
      <c r="Q49" s="42">
        <v>0</v>
      </c>
      <c r="S49" s="42">
        <v>0</v>
      </c>
      <c r="U49" s="42">
        <v>0</v>
      </c>
      <c r="W49" s="42">
        <v>0</v>
      </c>
      <c r="Y49" s="42">
        <v>0</v>
      </c>
      <c r="AA49" s="42">
        <v>0</v>
      </c>
      <c r="AC49" s="42">
        <v>0</v>
      </c>
      <c r="AE49" s="42">
        <v>0</v>
      </c>
      <c r="AG49" s="42">
        <v>0</v>
      </c>
      <c r="AI49" s="42">
        <v>0</v>
      </c>
      <c r="AK49" s="42">
        <v>0</v>
      </c>
      <c r="AM49" s="42">
        <v>0</v>
      </c>
      <c r="AO49" s="42">
        <v>0</v>
      </c>
    </row>
    <row r="50" spans="1:41" ht="14.25" hidden="1" customHeight="1" x14ac:dyDescent="0.15">
      <c r="A50" s="38" t="s">
        <v>70</v>
      </c>
      <c r="C50" s="43">
        <f>SUM(C44:C49)</f>
        <v>8128000</v>
      </c>
      <c r="E50" s="43">
        <f>SUM(E44:E49)</f>
        <v>8167000</v>
      </c>
      <c r="G50" s="43">
        <f>SUM(G44:G49)</f>
        <v>8204000</v>
      </c>
      <c r="I50" s="43">
        <f>SUM(I44:I49)</f>
        <v>7817000</v>
      </c>
      <c r="K50" s="43">
        <f>SUM(K44:K49)</f>
        <v>10352000</v>
      </c>
      <c r="M50" s="43">
        <f>SUM(M44:M49)</f>
        <v>12060000</v>
      </c>
      <c r="O50" s="43">
        <f>SUM(O44:O49)</f>
        <v>14665000</v>
      </c>
      <c r="Q50" s="43">
        <f>SUM(Q44:Q49)</f>
        <v>15623000</v>
      </c>
      <c r="S50" s="43">
        <f>SUM(S44:S49)</f>
        <v>16753000</v>
      </c>
      <c r="U50" s="43">
        <f>SUM(U44:U49)</f>
        <v>17700000</v>
      </c>
      <c r="W50" s="43">
        <f>SUM(W44:W49)</f>
        <v>15824000</v>
      </c>
      <c r="Y50" s="43">
        <f>SUM(Y44:Y49)</f>
        <v>19417000</v>
      </c>
      <c r="AA50" s="43">
        <f>SUM(AA44:AA49)</f>
        <v>25066000</v>
      </c>
      <c r="AC50" s="43">
        <f>SUM(AC44:AC49)</f>
        <v>43751000</v>
      </c>
      <c r="AE50" s="43">
        <f>SUM(AE44:AE49)</f>
        <v>51188000</v>
      </c>
      <c r="AG50" s="43">
        <f>SUM(AG44:AG49)</f>
        <v>63008000</v>
      </c>
      <c r="AI50" s="43">
        <f>SUM(AI44:AI49)</f>
        <v>32316000</v>
      </c>
      <c r="AK50" s="43">
        <f>SUM(AK44:AK49)</f>
        <v>52700000</v>
      </c>
      <c r="AM50" s="43">
        <f>SUM(AM44:AM49)</f>
        <v>69694000</v>
      </c>
      <c r="AO50" s="43">
        <f>SUM(AO44:AO49)</f>
        <v>183013000</v>
      </c>
    </row>
    <row r="51" spans="1:41" ht="14.25" hidden="1" customHeight="1" x14ac:dyDescent="0.15">
      <c r="C51" s="36"/>
      <c r="E51" s="36"/>
      <c r="G51" s="36"/>
      <c r="I51" s="36"/>
      <c r="K51" s="36"/>
      <c r="M51" s="36"/>
      <c r="O51" s="36"/>
      <c r="Q51" s="36"/>
      <c r="S51" s="36"/>
      <c r="U51" s="36"/>
      <c r="W51" s="36"/>
      <c r="Y51" s="36"/>
      <c r="AA51" s="36"/>
      <c r="AC51" s="36"/>
      <c r="AE51" s="36"/>
      <c r="AG51" s="36"/>
      <c r="AI51" s="36"/>
      <c r="AK51" s="36"/>
      <c r="AM51" s="36"/>
      <c r="AO51" s="36"/>
    </row>
    <row r="52" spans="1:41" ht="14.25" customHeight="1" x14ac:dyDescent="0.15">
      <c r="A52" s="38" t="s">
        <v>23</v>
      </c>
      <c r="C52" s="46">
        <f>'GAAP IS'!C17</f>
        <v>9695000</v>
      </c>
      <c r="E52" s="46">
        <f>'GAAP IS'!E17</f>
        <v>11652000</v>
      </c>
      <c r="G52" s="46">
        <f>'GAAP IS'!G17</f>
        <v>13678000</v>
      </c>
      <c r="I52" s="46">
        <f>'GAAP IS'!I17</f>
        <v>14806000</v>
      </c>
      <c r="K52" s="46">
        <f>'GAAP IS'!K17</f>
        <v>13498000</v>
      </c>
      <c r="M52" s="46">
        <f>'GAAP IS'!M17</f>
        <v>16802000</v>
      </c>
      <c r="O52" s="46">
        <f>'GAAP IS'!O17</f>
        <v>21368000</v>
      </c>
      <c r="Q52" s="46">
        <f>'GAAP IS'!Q17</f>
        <v>21910000</v>
      </c>
      <c r="S52" s="46">
        <f>'GAAP IS'!S17</f>
        <v>25201000</v>
      </c>
      <c r="U52" s="46">
        <f>'GAAP IS'!U17</f>
        <v>41849000</v>
      </c>
      <c r="W52" s="46">
        <f>'GAAP IS'!W17</f>
        <v>43371000</v>
      </c>
      <c r="Y52" s="46">
        <f>'GAAP IS'!Y17</f>
        <v>47393000</v>
      </c>
      <c r="AA52" s="46">
        <f>'GAAP IS'!AA17</f>
        <v>54359000</v>
      </c>
      <c r="AC52" s="46">
        <f>'GAAP IS'!AC17</f>
        <v>66508000</v>
      </c>
      <c r="AE52" s="46">
        <f>'GAAP IS'!AE17</f>
        <v>65229000</v>
      </c>
      <c r="AG52" s="46">
        <f>'GAAP IS'!AG17</f>
        <v>71247000</v>
      </c>
      <c r="AI52" s="46">
        <f>'GAAP IS'!AK17</f>
        <v>49831000</v>
      </c>
      <c r="AK52" s="46">
        <f>'GAAP IS'!AM17</f>
        <v>73578000</v>
      </c>
      <c r="AM52" s="46">
        <f>'GAAP IS'!AO17</f>
        <v>157814000</v>
      </c>
      <c r="AO52" s="46">
        <f>'GAAP IS'!AQ17</f>
        <v>257343000</v>
      </c>
    </row>
    <row r="53" spans="1:41" ht="14.25" customHeight="1" x14ac:dyDescent="0.15">
      <c r="A53" s="47" t="s">
        <v>61</v>
      </c>
      <c r="C53" s="41">
        <v>-60000</v>
      </c>
      <c r="E53" s="41">
        <v>-82000</v>
      </c>
      <c r="G53" s="41">
        <v>-87000</v>
      </c>
      <c r="I53" s="41">
        <v>-40000</v>
      </c>
      <c r="K53" s="41">
        <v>-77000</v>
      </c>
      <c r="M53" s="41">
        <v>-85000</v>
      </c>
      <c r="O53" s="41">
        <v>-120000</v>
      </c>
      <c r="Q53" s="41">
        <v>-153000</v>
      </c>
      <c r="S53" s="41">
        <v>-227000</v>
      </c>
      <c r="U53" s="41">
        <v>-108000</v>
      </c>
      <c r="W53" s="41">
        <v>-124000</v>
      </c>
      <c r="Y53" s="41">
        <v>-145000</v>
      </c>
      <c r="AA53" s="41">
        <v>-95000</v>
      </c>
      <c r="AC53" s="41">
        <v>-108000</v>
      </c>
      <c r="AE53" s="41">
        <v>-100000</v>
      </c>
      <c r="AG53" s="41">
        <v>-109052</v>
      </c>
      <c r="AI53" s="41">
        <v>-269000</v>
      </c>
      <c r="AK53" s="41">
        <v>-435000</v>
      </c>
      <c r="AM53" s="41">
        <v>-604000</v>
      </c>
      <c r="AO53" s="41">
        <v>-411873.94</v>
      </c>
    </row>
    <row r="54" spans="1:41" ht="14.25" customHeight="1" x14ac:dyDescent="0.15">
      <c r="A54" s="47" t="s">
        <v>62</v>
      </c>
      <c r="C54" s="41">
        <v>5000</v>
      </c>
      <c r="E54" s="41">
        <v>-32000</v>
      </c>
      <c r="G54" s="41">
        <v>-27000</v>
      </c>
      <c r="I54" s="41">
        <v>-28000</v>
      </c>
      <c r="K54" s="41">
        <v>-26000</v>
      </c>
      <c r="M54" s="41">
        <v>-287000</v>
      </c>
      <c r="O54" s="41">
        <v>-1446000</v>
      </c>
      <c r="Q54" s="41">
        <v>-459000</v>
      </c>
      <c r="S54" s="41">
        <v>-356000</v>
      </c>
      <c r="U54" s="41">
        <v>-530000</v>
      </c>
      <c r="W54" s="41">
        <v>-650000</v>
      </c>
      <c r="Y54" s="41">
        <v>-895000</v>
      </c>
      <c r="AA54" s="41">
        <v>-912000</v>
      </c>
      <c r="AC54" s="41">
        <v>-1033000</v>
      </c>
      <c r="AE54" s="41">
        <v>-1120000</v>
      </c>
      <c r="AG54" s="41">
        <v>-1411449.57</v>
      </c>
      <c r="AI54" s="41">
        <v>-82000</v>
      </c>
      <c r="AK54" s="41">
        <v>-2218000</v>
      </c>
      <c r="AM54" s="41">
        <v>-2431000</v>
      </c>
      <c r="AO54" s="41">
        <v>-4476472.5103140697</v>
      </c>
    </row>
    <row r="55" spans="1:41" ht="26.75" customHeight="1" x14ac:dyDescent="0.15">
      <c r="A55" s="47" t="s">
        <v>63</v>
      </c>
      <c r="C55" s="41">
        <v>0</v>
      </c>
      <c r="E55" s="41">
        <v>0</v>
      </c>
      <c r="G55" s="41">
        <v>0</v>
      </c>
      <c r="I55" s="41">
        <v>0</v>
      </c>
      <c r="K55" s="41">
        <v>0</v>
      </c>
      <c r="M55" s="41">
        <v>0</v>
      </c>
      <c r="O55" s="41">
        <v>0</v>
      </c>
      <c r="Q55" s="41">
        <v>0</v>
      </c>
      <c r="S55" s="41">
        <v>0</v>
      </c>
      <c r="U55" s="41">
        <v>0</v>
      </c>
      <c r="W55" s="41">
        <v>0</v>
      </c>
      <c r="Y55" s="41">
        <v>0</v>
      </c>
      <c r="AA55" s="41">
        <v>0</v>
      </c>
      <c r="AC55" s="41">
        <v>0</v>
      </c>
      <c r="AE55" s="41">
        <v>0</v>
      </c>
      <c r="AG55" s="41">
        <v>0</v>
      </c>
      <c r="AI55" s="41">
        <v>0</v>
      </c>
      <c r="AK55" s="41">
        <v>0</v>
      </c>
      <c r="AM55" s="41">
        <v>0</v>
      </c>
      <c r="AO55" s="41">
        <v>0</v>
      </c>
    </row>
    <row r="56" spans="1:41" ht="14.25" customHeight="1" x14ac:dyDescent="0.15">
      <c r="A56" s="47" t="s">
        <v>71</v>
      </c>
      <c r="C56" s="41">
        <v>0</v>
      </c>
      <c r="E56" s="41">
        <v>0</v>
      </c>
      <c r="G56" s="41">
        <v>0</v>
      </c>
      <c r="I56" s="41">
        <v>0</v>
      </c>
      <c r="K56" s="41">
        <v>0</v>
      </c>
      <c r="M56" s="41">
        <v>0</v>
      </c>
      <c r="O56" s="41">
        <v>0</v>
      </c>
      <c r="Q56" s="41">
        <v>0</v>
      </c>
      <c r="S56" s="41">
        <v>0</v>
      </c>
      <c r="U56" s="41">
        <v>0</v>
      </c>
      <c r="W56" s="41">
        <v>0</v>
      </c>
      <c r="Y56" s="41">
        <v>0</v>
      </c>
      <c r="AA56" s="41">
        <v>0</v>
      </c>
      <c r="AC56" s="41">
        <v>0</v>
      </c>
      <c r="AE56" s="41">
        <v>0</v>
      </c>
      <c r="AG56" s="41">
        <v>0</v>
      </c>
      <c r="AI56" s="41">
        <v>0</v>
      </c>
      <c r="AK56" s="41">
        <v>0</v>
      </c>
      <c r="AM56" s="41">
        <v>0</v>
      </c>
      <c r="AO56" s="41">
        <v>0</v>
      </c>
    </row>
    <row r="57" spans="1:41" ht="14.25" customHeight="1" x14ac:dyDescent="0.15">
      <c r="A57" s="47" t="s">
        <v>65</v>
      </c>
      <c r="C57" s="42">
        <v>0</v>
      </c>
      <c r="E57" s="42">
        <v>0</v>
      </c>
      <c r="G57" s="42">
        <v>0</v>
      </c>
      <c r="I57" s="42">
        <v>0</v>
      </c>
      <c r="K57" s="42">
        <v>0</v>
      </c>
      <c r="M57" s="42">
        <v>0</v>
      </c>
      <c r="O57" s="42">
        <v>0</v>
      </c>
      <c r="Q57" s="42">
        <v>0</v>
      </c>
      <c r="S57" s="42">
        <v>0</v>
      </c>
      <c r="U57" s="42">
        <v>0</v>
      </c>
      <c r="W57" s="42">
        <v>0</v>
      </c>
      <c r="Y57" s="42">
        <v>0</v>
      </c>
      <c r="AA57" s="42">
        <v>0</v>
      </c>
      <c r="AC57" s="42">
        <v>0</v>
      </c>
      <c r="AE57" s="42">
        <v>0</v>
      </c>
      <c r="AG57" s="42">
        <v>0</v>
      </c>
      <c r="AI57" s="42">
        <v>0</v>
      </c>
      <c r="AK57" s="42">
        <v>0</v>
      </c>
      <c r="AM57" s="42">
        <v>0</v>
      </c>
      <c r="AO57" s="42">
        <v>0</v>
      </c>
    </row>
    <row r="58" spans="1:41" ht="14.25" customHeight="1" x14ac:dyDescent="0.15">
      <c r="A58" s="38" t="s">
        <v>72</v>
      </c>
      <c r="C58" s="43">
        <f>SUM(C52:C57)</f>
        <v>9640000</v>
      </c>
      <c r="E58" s="43">
        <f>SUM(E52:E57)</f>
        <v>11538000</v>
      </c>
      <c r="G58" s="43">
        <f>SUM(G52:G57)</f>
        <v>13564000</v>
      </c>
      <c r="I58" s="43">
        <f>SUM(I52:I57)</f>
        <v>14738000</v>
      </c>
      <c r="K58" s="43">
        <f>SUM(K52:K57)</f>
        <v>13395000</v>
      </c>
      <c r="M58" s="43">
        <f>SUM(M52:M57)</f>
        <v>16430000</v>
      </c>
      <c r="O58" s="43">
        <f>SUM(O52:O57)</f>
        <v>19802000</v>
      </c>
      <c r="Q58" s="43">
        <f>SUM(Q52:Q57)</f>
        <v>21298000</v>
      </c>
      <c r="S58" s="43">
        <f>SUM(S52:S57)</f>
        <v>24618000</v>
      </c>
      <c r="U58" s="43">
        <f>SUM(U52:U57)</f>
        <v>41211000</v>
      </c>
      <c r="W58" s="43">
        <f>SUM(W52:W57)</f>
        <v>42597000</v>
      </c>
      <c r="Y58" s="43">
        <f>SUM(Y52:Y57)</f>
        <v>46353000</v>
      </c>
      <c r="AA58" s="43">
        <f>SUM(AA52:AA57)</f>
        <v>53352000</v>
      </c>
      <c r="AC58" s="43">
        <f>SUM(AC52:AC57)</f>
        <v>65367000</v>
      </c>
      <c r="AE58" s="43">
        <f>SUM(AE52:AE57)</f>
        <v>64009000</v>
      </c>
      <c r="AG58" s="43">
        <f>SUM(AG52:AG57)</f>
        <v>69726498.430000007</v>
      </c>
      <c r="AI58" s="43">
        <f>SUM(AI52:AI57)</f>
        <v>49480000</v>
      </c>
      <c r="AK58" s="43">
        <f>SUM(AK52:AK57)</f>
        <v>70925000</v>
      </c>
      <c r="AM58" s="43">
        <f>SUM(AM52:AM57)</f>
        <v>154779000</v>
      </c>
      <c r="AO58" s="43">
        <f>SUM(AO52:AO57)</f>
        <v>252454653.54968593</v>
      </c>
    </row>
    <row r="59" spans="1:41" ht="14.25" customHeight="1" x14ac:dyDescent="0.15">
      <c r="C59" s="36"/>
      <c r="E59" s="36"/>
      <c r="G59" s="36"/>
      <c r="I59" s="36"/>
      <c r="K59" s="36"/>
      <c r="M59" s="36"/>
      <c r="O59" s="36"/>
      <c r="Q59" s="36"/>
      <c r="S59" s="36"/>
      <c r="U59" s="36"/>
      <c r="W59" s="36"/>
      <c r="Y59" s="36"/>
      <c r="AA59" s="36"/>
      <c r="AC59" s="36"/>
      <c r="AE59" s="36"/>
      <c r="AG59" s="36"/>
      <c r="AI59" s="36"/>
      <c r="AK59" s="36"/>
      <c r="AM59" s="36"/>
      <c r="AO59" s="36"/>
    </row>
    <row r="60" spans="1:41" ht="14.25" customHeight="1" x14ac:dyDescent="0.15">
      <c r="A60" s="38" t="s">
        <v>24</v>
      </c>
      <c r="C60" s="46">
        <f>'GAAP IS'!C18</f>
        <v>25368000</v>
      </c>
      <c r="E60" s="46">
        <f>'GAAP IS'!E18</f>
        <v>31612000</v>
      </c>
      <c r="G60" s="46">
        <f>'GAAP IS'!G18</f>
        <v>33654000</v>
      </c>
      <c r="I60" s="46">
        <f>'GAAP IS'!I18</f>
        <v>31744000</v>
      </c>
      <c r="K60" s="46">
        <f>'GAAP IS'!K18</f>
        <v>33768000</v>
      </c>
      <c r="M60" s="46">
        <f>'GAAP IS'!M18</f>
        <v>41634000</v>
      </c>
      <c r="O60" s="46">
        <f>'GAAP IS'!O18</f>
        <v>104806000</v>
      </c>
      <c r="Q60" s="46">
        <f>'GAAP IS'!Q18</f>
        <v>69128000</v>
      </c>
      <c r="S60" s="46">
        <f>'GAAP IS'!S18</f>
        <v>78013000</v>
      </c>
      <c r="U60" s="46">
        <f>'GAAP IS'!U18</f>
        <v>94989000</v>
      </c>
      <c r="W60" s="46">
        <f>'GAAP IS'!W18</f>
        <v>110291000</v>
      </c>
      <c r="Y60" s="46">
        <f>'GAAP IS'!Y18</f>
        <v>135350000</v>
      </c>
      <c r="AA60" s="46">
        <f>'GAAP IS'!AA18</f>
        <v>144961000</v>
      </c>
      <c r="AC60" s="46">
        <f>'GAAP IS'!AC18</f>
        <v>156747000</v>
      </c>
      <c r="AE60" s="46">
        <f>'GAAP IS'!AE18</f>
        <v>161792000</v>
      </c>
      <c r="AG60" s="46">
        <f>'GAAP IS'!AG18</f>
        <v>152318000</v>
      </c>
      <c r="AI60" s="46">
        <f>'GAAP IS'!AK18</f>
        <v>122378000</v>
      </c>
      <c r="AK60" s="46">
        <f>'GAAP IS'!AM18</f>
        <v>249336000</v>
      </c>
      <c r="AM60" s="46">
        <f>'GAAP IS'!AO18</f>
        <v>418643000</v>
      </c>
      <c r="AO60" s="46">
        <f>'GAAP IS'!AQ18</f>
        <v>615818000</v>
      </c>
    </row>
    <row r="61" spans="1:41" ht="14.25" customHeight="1" x14ac:dyDescent="0.15">
      <c r="A61" s="47" t="s">
        <v>61</v>
      </c>
      <c r="C61" s="41">
        <v>-1601000</v>
      </c>
      <c r="E61" s="41">
        <v>-1808000</v>
      </c>
      <c r="G61" s="41">
        <v>-2188000</v>
      </c>
      <c r="I61" s="41">
        <v>-1702000</v>
      </c>
      <c r="K61" s="41">
        <v>-3124000</v>
      </c>
      <c r="M61" s="41">
        <v>-2723000</v>
      </c>
      <c r="O61" s="41">
        <v>-3655000</v>
      </c>
      <c r="Q61" s="41">
        <v>-5178000</v>
      </c>
      <c r="S61" s="41">
        <v>-7418000</v>
      </c>
      <c r="U61" s="41">
        <v>-9012000</v>
      </c>
      <c r="W61" s="41">
        <v>-10058000</v>
      </c>
      <c r="Y61" s="41">
        <v>-13992000</v>
      </c>
      <c r="AA61" s="41">
        <v>-17963000</v>
      </c>
      <c r="AC61" s="41">
        <v>-20154000</v>
      </c>
      <c r="AE61" s="41">
        <v>-39167000</v>
      </c>
      <c r="AG61" s="41">
        <v>-34737198.340000004</v>
      </c>
      <c r="AI61" s="41">
        <v>-7299000</v>
      </c>
      <c r="AK61" s="41">
        <v>-14680000</v>
      </c>
      <c r="AM61" s="41">
        <v>-40480000</v>
      </c>
      <c r="AO61" s="41">
        <v>-112021051.79000001</v>
      </c>
    </row>
    <row r="62" spans="1:41" ht="14.25" customHeight="1" x14ac:dyDescent="0.15">
      <c r="A62" s="47" t="s">
        <v>62</v>
      </c>
      <c r="C62" s="41">
        <v>-3327000</v>
      </c>
      <c r="E62" s="41">
        <v>-3610000</v>
      </c>
      <c r="G62" s="41">
        <v>-3360000</v>
      </c>
      <c r="I62" s="41">
        <v>-1988000</v>
      </c>
      <c r="K62" s="41">
        <v>-2213000</v>
      </c>
      <c r="M62" s="41">
        <v>-2556000</v>
      </c>
      <c r="O62" s="41">
        <v>-52058000</v>
      </c>
      <c r="Q62" s="41">
        <v>-19817000</v>
      </c>
      <c r="S62" s="41">
        <v>-20067000</v>
      </c>
      <c r="U62" s="41">
        <v>-21427000</v>
      </c>
      <c r="W62" s="41">
        <v>-33639000</v>
      </c>
      <c r="Y62" s="41">
        <v>-41398000</v>
      </c>
      <c r="AA62" s="41">
        <v>-43428000</v>
      </c>
      <c r="AC62" s="41">
        <v>-48534000</v>
      </c>
      <c r="AE62" s="41">
        <v>-45040000</v>
      </c>
      <c r="AG62" s="41">
        <v>-44394409.742652804</v>
      </c>
      <c r="AI62" s="41">
        <v>-12285000</v>
      </c>
      <c r="AK62" s="41">
        <v>-76644000</v>
      </c>
      <c r="AM62" s="41">
        <v>-116531000</v>
      </c>
      <c r="AO62" s="41">
        <v>-181396505.09265301</v>
      </c>
    </row>
    <row r="63" spans="1:41" ht="14.25" customHeight="1" x14ac:dyDescent="0.15">
      <c r="A63" s="47" t="s">
        <v>63</v>
      </c>
      <c r="C63" s="41">
        <v>0</v>
      </c>
      <c r="E63" s="41">
        <v>0</v>
      </c>
      <c r="G63" s="41">
        <v>0</v>
      </c>
      <c r="I63" s="41">
        <v>0</v>
      </c>
      <c r="K63" s="41">
        <v>0</v>
      </c>
      <c r="M63" s="41">
        <v>0</v>
      </c>
      <c r="O63" s="41">
        <v>0</v>
      </c>
      <c r="Q63" s="41">
        <v>0</v>
      </c>
      <c r="S63" s="41">
        <v>0</v>
      </c>
      <c r="U63" s="41">
        <v>0</v>
      </c>
      <c r="W63" s="41">
        <v>0</v>
      </c>
      <c r="Y63" s="41">
        <v>0</v>
      </c>
      <c r="AA63" s="41">
        <v>0</v>
      </c>
      <c r="AC63" s="41">
        <v>0</v>
      </c>
      <c r="AE63" s="41">
        <v>0</v>
      </c>
      <c r="AG63" s="41">
        <v>0</v>
      </c>
      <c r="AI63" s="41">
        <v>0</v>
      </c>
      <c r="AK63" s="41">
        <v>0</v>
      </c>
      <c r="AM63" s="41">
        <v>0</v>
      </c>
      <c r="AO63" s="41">
        <v>0</v>
      </c>
    </row>
    <row r="64" spans="1:41" ht="14.25" customHeight="1" x14ac:dyDescent="0.15">
      <c r="A64" s="47" t="s">
        <v>71</v>
      </c>
      <c r="C64" s="41">
        <v>0</v>
      </c>
      <c r="E64" s="41">
        <v>0</v>
      </c>
      <c r="G64" s="41">
        <v>0</v>
      </c>
      <c r="I64" s="41">
        <v>0</v>
      </c>
      <c r="K64" s="41">
        <v>0</v>
      </c>
      <c r="M64" s="41">
        <v>0</v>
      </c>
      <c r="O64" s="41">
        <v>0</v>
      </c>
      <c r="Q64" s="41">
        <v>0</v>
      </c>
      <c r="S64" s="41">
        <v>0</v>
      </c>
      <c r="U64" s="41">
        <v>0</v>
      </c>
      <c r="W64" s="41">
        <v>0</v>
      </c>
      <c r="Y64" s="41">
        <v>0</v>
      </c>
      <c r="AA64" s="41">
        <v>0</v>
      </c>
      <c r="AC64" s="41">
        <v>0</v>
      </c>
      <c r="AE64" s="41">
        <v>0</v>
      </c>
      <c r="AG64" s="41">
        <v>0</v>
      </c>
      <c r="AI64" s="41">
        <v>0</v>
      </c>
      <c r="AK64" s="41">
        <v>0</v>
      </c>
      <c r="AM64" s="41">
        <v>0</v>
      </c>
      <c r="AO64" s="41">
        <v>0</v>
      </c>
    </row>
    <row r="65" spans="1:41" ht="14.25" customHeight="1" x14ac:dyDescent="0.15">
      <c r="A65" s="47" t="s">
        <v>65</v>
      </c>
      <c r="C65" s="42">
        <v>0</v>
      </c>
      <c r="E65" s="42">
        <v>0</v>
      </c>
      <c r="G65" s="42">
        <v>0</v>
      </c>
      <c r="I65" s="42">
        <v>0</v>
      </c>
      <c r="K65" s="42">
        <v>0</v>
      </c>
      <c r="M65" s="42">
        <v>0</v>
      </c>
      <c r="O65" s="42">
        <v>0</v>
      </c>
      <c r="Q65" s="42">
        <v>0</v>
      </c>
      <c r="S65" s="42">
        <v>0</v>
      </c>
      <c r="U65" s="42">
        <v>0</v>
      </c>
      <c r="W65" s="42">
        <v>0</v>
      </c>
      <c r="Y65" s="42">
        <v>0</v>
      </c>
      <c r="AA65" s="42">
        <v>0</v>
      </c>
      <c r="AC65" s="42">
        <v>0</v>
      </c>
      <c r="AE65" s="42">
        <v>0</v>
      </c>
      <c r="AG65" s="42">
        <v>0</v>
      </c>
      <c r="AI65" s="42">
        <v>0</v>
      </c>
      <c r="AK65" s="42">
        <v>0</v>
      </c>
      <c r="AM65" s="42">
        <v>0</v>
      </c>
      <c r="AO65" s="42">
        <v>0</v>
      </c>
    </row>
    <row r="66" spans="1:41" ht="14.25" customHeight="1" x14ac:dyDescent="0.15">
      <c r="A66" s="38" t="s">
        <v>73</v>
      </c>
      <c r="C66" s="43">
        <f>SUM(C60:C65)</f>
        <v>20440000</v>
      </c>
      <c r="E66" s="43">
        <f>SUM(E60:E65)</f>
        <v>26194000</v>
      </c>
      <c r="G66" s="43">
        <f>SUM(G60:G65)</f>
        <v>28106000</v>
      </c>
      <c r="I66" s="43">
        <f>SUM(I60:I65)</f>
        <v>28054000</v>
      </c>
      <c r="K66" s="43">
        <f>SUM(K60:K65)</f>
        <v>28431000</v>
      </c>
      <c r="M66" s="43">
        <f>SUM(M60:M65)</f>
        <v>36355000</v>
      </c>
      <c r="O66" s="43">
        <f>SUM(O60:O65)</f>
        <v>49093000</v>
      </c>
      <c r="Q66" s="43">
        <f>SUM(Q60:Q65)</f>
        <v>44133000</v>
      </c>
      <c r="S66" s="43">
        <f>SUM(S60:S65)</f>
        <v>50528000</v>
      </c>
      <c r="U66" s="43">
        <f>SUM(U60:U65)</f>
        <v>64550000</v>
      </c>
      <c r="W66" s="43">
        <f>SUM(W60:W65)</f>
        <v>66594000</v>
      </c>
      <c r="Y66" s="43">
        <f>SUM(Y60:Y65)</f>
        <v>79960000</v>
      </c>
      <c r="AA66" s="43">
        <f>SUM(AA60:AA65)</f>
        <v>83570000</v>
      </c>
      <c r="AC66" s="43">
        <f>SUM(AC60:AC65)</f>
        <v>88059000</v>
      </c>
      <c r="AE66" s="43">
        <f>SUM(AE60:AE65)</f>
        <v>77585000</v>
      </c>
      <c r="AG66" s="43">
        <f>SUM(AG60:AG65)</f>
        <v>73186391.917347193</v>
      </c>
      <c r="AI66" s="43">
        <f>SUM(AI60:AI65)</f>
        <v>102794000</v>
      </c>
      <c r="AK66" s="43">
        <f>SUM(AK60:AK65)</f>
        <v>158012000</v>
      </c>
      <c r="AM66" s="43">
        <f>SUM(AM60:AM65)</f>
        <v>261632000</v>
      </c>
      <c r="AO66" s="43">
        <f>SUM(AO60:AO65)</f>
        <v>322400443.117347</v>
      </c>
    </row>
    <row r="67" spans="1:41" ht="14.25" customHeight="1" x14ac:dyDescent="0.15">
      <c r="C67" s="36"/>
      <c r="E67" s="36"/>
      <c r="G67" s="36"/>
      <c r="I67" s="36"/>
      <c r="K67" s="36"/>
      <c r="M67" s="36"/>
      <c r="O67" s="36"/>
      <c r="Q67" s="36"/>
      <c r="S67" s="36"/>
      <c r="U67" s="36"/>
      <c r="W67" s="36"/>
      <c r="Y67" s="36"/>
      <c r="AA67" s="36"/>
      <c r="AC67" s="36"/>
      <c r="AE67" s="36"/>
      <c r="AG67" s="36"/>
      <c r="AI67" s="36"/>
      <c r="AK67" s="36"/>
      <c r="AM67" s="36"/>
      <c r="AO67" s="36"/>
    </row>
    <row r="68" spans="1:41" ht="15" customHeight="1" x14ac:dyDescent="0.15">
      <c r="A68" s="38" t="s">
        <v>25</v>
      </c>
      <c r="C68" s="46">
        <f>'GAAP IS'!C19</f>
        <v>5219000</v>
      </c>
      <c r="E68" s="46">
        <f>'GAAP IS'!E19</f>
        <v>7651000</v>
      </c>
      <c r="G68" s="46">
        <f>'GAAP IS'!G19</f>
        <v>7108000</v>
      </c>
      <c r="I68" s="46">
        <f>'GAAP IS'!I19</f>
        <v>5066000</v>
      </c>
      <c r="K68" s="46">
        <f>'GAAP IS'!K19</f>
        <v>22582000</v>
      </c>
      <c r="M68" s="46">
        <f>'GAAP IS'!M19</f>
        <v>39112000</v>
      </c>
      <c r="O68" s="46">
        <f>'GAAP IS'!O19</f>
        <v>58184000</v>
      </c>
      <c r="Q68" s="46">
        <f>'GAAP IS'!Q19</f>
        <v>62312000</v>
      </c>
      <c r="S68" s="46">
        <f>'GAAP IS'!S19</f>
        <v>63960000</v>
      </c>
      <c r="U68" s="46">
        <f>'GAAP IS'!U19</f>
        <v>143476000</v>
      </c>
      <c r="W68" s="46">
        <f>'GAAP IS'!W19</f>
        <v>156214000</v>
      </c>
      <c r="Y68" s="46">
        <f>'GAAP IS'!Y19</f>
        <v>168693000</v>
      </c>
      <c r="AA68" s="46">
        <f>'GAAP IS'!AA19</f>
        <v>163873000</v>
      </c>
      <c r="AC68" s="46">
        <f>'GAAP IS'!AC19</f>
        <v>188334000</v>
      </c>
      <c r="AE68" s="46">
        <f>'GAAP IS'!AE19</f>
        <v>140942000</v>
      </c>
      <c r="AG68" s="46">
        <f>'GAAP IS'!AG19</f>
        <v>145131000</v>
      </c>
      <c r="AI68" s="46">
        <f>'GAAP IS'!AK19</f>
        <v>25044000</v>
      </c>
      <c r="AK68" s="46">
        <f>'GAAP IS'!AM19</f>
        <v>182190000</v>
      </c>
      <c r="AM68" s="46">
        <f>'GAAP IS'!AO19</f>
        <v>532343000</v>
      </c>
      <c r="AO68" s="46">
        <f>'GAAP IS'!AQ19</f>
        <v>638280000</v>
      </c>
    </row>
    <row r="69" spans="1:41" ht="15" customHeight="1" x14ac:dyDescent="0.15">
      <c r="A69" s="47" t="s">
        <v>61</v>
      </c>
      <c r="C69" s="41">
        <v>-388000</v>
      </c>
      <c r="E69" s="41">
        <v>-457000</v>
      </c>
      <c r="G69" s="41">
        <v>-503000</v>
      </c>
      <c r="I69" s="41">
        <v>-237000</v>
      </c>
      <c r="K69" s="41">
        <v>-406000</v>
      </c>
      <c r="M69" s="41">
        <v>-439000</v>
      </c>
      <c r="O69" s="41">
        <v>-475000</v>
      </c>
      <c r="Q69" s="41">
        <v>-636000</v>
      </c>
      <c r="S69" s="41">
        <v>-482000</v>
      </c>
      <c r="U69" s="41">
        <v>-2376616</v>
      </c>
      <c r="W69" s="41">
        <v>-2372076</v>
      </c>
      <c r="Y69" s="41">
        <v>-2313513.2714740299</v>
      </c>
      <c r="AA69" s="41">
        <v>-2198938</v>
      </c>
      <c r="AC69" s="41">
        <v>-2160525.0099999998</v>
      </c>
      <c r="AE69" s="41">
        <v>-5890000</v>
      </c>
      <c r="AG69" s="41">
        <v>-7773188.3799999999</v>
      </c>
      <c r="AI69" s="41">
        <v>-1585000</v>
      </c>
      <c r="AK69" s="41">
        <v>-1956000</v>
      </c>
      <c r="AM69" s="41">
        <v>-7544205.2714740299</v>
      </c>
      <c r="AO69" s="41">
        <v>-18022876.210000001</v>
      </c>
    </row>
    <row r="70" spans="1:41" ht="15" customHeight="1" x14ac:dyDescent="0.15">
      <c r="A70" s="47" t="s">
        <v>62</v>
      </c>
      <c r="C70" s="41">
        <v>-1291000</v>
      </c>
      <c r="E70" s="41">
        <v>-963000</v>
      </c>
      <c r="G70" s="41">
        <v>-918000</v>
      </c>
      <c r="I70" s="41">
        <v>-868000</v>
      </c>
      <c r="K70" s="41">
        <v>-760000</v>
      </c>
      <c r="M70" s="41">
        <v>-581000</v>
      </c>
      <c r="O70" s="41">
        <v>-10568000</v>
      </c>
      <c r="Q70" s="41">
        <v>-5183000</v>
      </c>
      <c r="S70" s="41">
        <v>-5024000</v>
      </c>
      <c r="U70" s="41">
        <v>-4632722.96</v>
      </c>
      <c r="W70" s="41">
        <v>-5998000</v>
      </c>
      <c r="Y70" s="41">
        <v>-7569000</v>
      </c>
      <c r="AA70" s="41">
        <v>-8128000</v>
      </c>
      <c r="AC70" s="41">
        <v>-5549000</v>
      </c>
      <c r="AE70" s="41">
        <v>-5840000</v>
      </c>
      <c r="AG70" s="41">
        <v>-6396759.7109423298</v>
      </c>
      <c r="AI70" s="41">
        <v>-4040000</v>
      </c>
      <c r="AK70" s="41">
        <v>-17092000</v>
      </c>
      <c r="AM70" s="41">
        <v>-23223722.960000001</v>
      </c>
      <c r="AO70" s="41">
        <v>-25913527.410942301</v>
      </c>
    </row>
    <row r="71" spans="1:41" ht="26.75" customHeight="1" x14ac:dyDescent="0.15">
      <c r="A71" s="47" t="s">
        <v>63</v>
      </c>
      <c r="C71" s="41">
        <v>0</v>
      </c>
      <c r="E71" s="41">
        <v>0</v>
      </c>
      <c r="G71" s="41">
        <v>0</v>
      </c>
      <c r="I71" s="41">
        <v>0</v>
      </c>
      <c r="K71" s="41">
        <v>-14261000</v>
      </c>
      <c r="M71" s="41">
        <v>-17039000</v>
      </c>
      <c r="O71" s="41">
        <v>-16668000</v>
      </c>
      <c r="Q71" s="41">
        <v>-16853000</v>
      </c>
      <c r="S71" s="41">
        <v>-17038521.82</v>
      </c>
      <c r="U71" s="41">
        <v>-87673105</v>
      </c>
      <c r="W71" s="41">
        <v>-119039009.12</v>
      </c>
      <c r="Y71" s="41">
        <v>-119517354.29000001</v>
      </c>
      <c r="AA71" s="41">
        <v>-128205276.95999999</v>
      </c>
      <c r="AC71" s="41">
        <v>-147516237.56999999</v>
      </c>
      <c r="AE71" s="41">
        <v>-112961000</v>
      </c>
      <c r="AG71" s="41">
        <v>-110467400.13</v>
      </c>
      <c r="AI71" s="41">
        <v>0</v>
      </c>
      <c r="AK71" s="41">
        <v>-64821000</v>
      </c>
      <c r="AM71" s="41">
        <v>-343267990.23000002</v>
      </c>
      <c r="AO71" s="41">
        <v>-499150407.50999999</v>
      </c>
    </row>
    <row r="72" spans="1:41" ht="15" customHeight="1" x14ac:dyDescent="0.15">
      <c r="A72" s="47" t="s">
        <v>71</v>
      </c>
      <c r="C72" s="41">
        <v>0</v>
      </c>
      <c r="E72" s="41">
        <v>0</v>
      </c>
      <c r="G72" s="41">
        <v>0</v>
      </c>
      <c r="I72" s="41">
        <v>0</v>
      </c>
      <c r="K72" s="41">
        <v>0</v>
      </c>
      <c r="M72" s="41">
        <v>0</v>
      </c>
      <c r="O72" s="41">
        <v>0</v>
      </c>
      <c r="Q72" s="41">
        <v>0</v>
      </c>
      <c r="S72" s="41">
        <v>0</v>
      </c>
      <c r="U72" s="41">
        <v>0</v>
      </c>
      <c r="W72" s="41">
        <v>0</v>
      </c>
      <c r="Y72" s="41">
        <v>0</v>
      </c>
      <c r="AA72" s="41">
        <v>0</v>
      </c>
      <c r="AC72" s="41">
        <v>0</v>
      </c>
      <c r="AE72" s="41">
        <v>0</v>
      </c>
      <c r="AG72" s="41">
        <v>0</v>
      </c>
      <c r="AI72" s="41">
        <v>0</v>
      </c>
      <c r="AK72" s="41">
        <v>0</v>
      </c>
      <c r="AM72" s="41">
        <v>0</v>
      </c>
      <c r="AO72" s="41">
        <v>0</v>
      </c>
    </row>
    <row r="73" spans="1:41" ht="15" customHeight="1" x14ac:dyDescent="0.15">
      <c r="A73" s="47" t="s">
        <v>65</v>
      </c>
      <c r="C73" s="42">
        <v>0</v>
      </c>
      <c r="E73" s="42">
        <v>0</v>
      </c>
      <c r="G73" s="42">
        <v>0</v>
      </c>
      <c r="I73" s="42">
        <v>0</v>
      </c>
      <c r="K73" s="42">
        <v>0</v>
      </c>
      <c r="M73" s="42">
        <v>-941756</v>
      </c>
      <c r="O73" s="42">
        <v>0</v>
      </c>
      <c r="Q73" s="42">
        <v>0</v>
      </c>
      <c r="S73" s="42">
        <v>0</v>
      </c>
      <c r="U73" s="42">
        <v>0</v>
      </c>
      <c r="W73" s="42">
        <v>0</v>
      </c>
      <c r="Y73" s="42">
        <v>0</v>
      </c>
      <c r="AA73" s="42">
        <v>0</v>
      </c>
      <c r="AC73" s="42">
        <v>-1929678</v>
      </c>
      <c r="AE73" s="42">
        <v>0</v>
      </c>
      <c r="AG73" s="42">
        <v>0</v>
      </c>
      <c r="AI73" s="42">
        <v>0</v>
      </c>
      <c r="AK73" s="42">
        <v>-941756</v>
      </c>
      <c r="AM73" s="42">
        <v>0</v>
      </c>
      <c r="AO73" s="42">
        <v>-1929678</v>
      </c>
    </row>
    <row r="74" spans="1:41" ht="15" customHeight="1" x14ac:dyDescent="0.15">
      <c r="A74" s="38" t="s">
        <v>74</v>
      </c>
      <c r="C74" s="43">
        <f>SUM(C68:C73)</f>
        <v>3540000</v>
      </c>
      <c r="E74" s="43">
        <f>SUM(E68:E73)</f>
        <v>6231000</v>
      </c>
      <c r="G74" s="43">
        <f>SUM(G68:G73)</f>
        <v>5687000</v>
      </c>
      <c r="I74" s="43">
        <f>SUM(I68:I73)</f>
        <v>3961000</v>
      </c>
      <c r="K74" s="43">
        <f>SUM(K68:K73)</f>
        <v>7155000</v>
      </c>
      <c r="M74" s="43">
        <f>SUM(M68:M73)</f>
        <v>20111244</v>
      </c>
      <c r="O74" s="43">
        <f>SUM(O68:O73)</f>
        <v>30473000</v>
      </c>
      <c r="Q74" s="43">
        <f>SUM(Q68:Q73)</f>
        <v>39640000</v>
      </c>
      <c r="S74" s="43">
        <f>SUM(S68:S73)</f>
        <v>41415478.18</v>
      </c>
      <c r="U74" s="43">
        <f>SUM(U68:U73)</f>
        <v>48793556.039999992</v>
      </c>
      <c r="W74" s="43">
        <f>SUM(W68:W73)</f>
        <v>28804914.879999995</v>
      </c>
      <c r="Y74" s="43">
        <f>SUM(Y68:Y73)</f>
        <v>39293132.43852596</v>
      </c>
      <c r="AA74" s="43">
        <f>SUM(AA68:AA73)</f>
        <v>25340785.040000007</v>
      </c>
      <c r="AC74" s="43">
        <f>SUM(AC68:AC73)</f>
        <v>31178559.420000017</v>
      </c>
      <c r="AE74" s="43">
        <f>SUM(AE68:AE73)</f>
        <v>16251000</v>
      </c>
      <c r="AG74" s="43">
        <f>SUM(AG68:AG73)</f>
        <v>20493651.779057682</v>
      </c>
      <c r="AI74" s="43">
        <f>SUM(AI68:AI73)</f>
        <v>19419000</v>
      </c>
      <c r="AK74" s="43">
        <f>SUM(AK68:AK73)</f>
        <v>97379244</v>
      </c>
      <c r="AM74" s="43">
        <f>SUM(AM68:AM73)</f>
        <v>158307081.538526</v>
      </c>
      <c r="AO74" s="43">
        <f>SUM(AO68:AO73)</f>
        <v>93263510.869057655</v>
      </c>
    </row>
    <row r="75" spans="1:41" ht="14.25" customHeight="1" x14ac:dyDescent="0.15">
      <c r="C75" s="36"/>
      <c r="E75" s="36"/>
      <c r="G75" s="36"/>
      <c r="I75" s="36"/>
      <c r="K75" s="36"/>
      <c r="M75" s="36"/>
      <c r="O75" s="36"/>
      <c r="Q75" s="36"/>
      <c r="S75" s="36"/>
      <c r="U75" s="36"/>
      <c r="W75" s="36"/>
      <c r="Y75" s="36"/>
      <c r="AA75" s="36"/>
      <c r="AC75" s="36"/>
      <c r="AE75" s="36"/>
      <c r="AG75" s="36"/>
      <c r="AI75" s="36"/>
      <c r="AK75" s="36"/>
      <c r="AM75" s="36"/>
      <c r="AO75" s="36"/>
    </row>
    <row r="76" spans="1:41" ht="26.75" customHeight="1" x14ac:dyDescent="0.15">
      <c r="A76" s="38" t="s">
        <v>27</v>
      </c>
      <c r="C76" s="46">
        <f>'GAAP IS'!C21</f>
        <v>27704000</v>
      </c>
      <c r="E76" s="46">
        <f>'GAAP IS'!E21</f>
        <v>30688000</v>
      </c>
      <c r="G76" s="46">
        <f>'GAAP IS'!G21</f>
        <v>31399000</v>
      </c>
      <c r="I76" s="46">
        <f>'GAAP IS'!I21</f>
        <v>31439000</v>
      </c>
      <c r="K76" s="46">
        <f>'GAAP IS'!K21</f>
        <v>32273000</v>
      </c>
      <c r="M76" s="46">
        <f>'GAAP IS'!M21</f>
        <v>40916000</v>
      </c>
      <c r="O76" s="46">
        <f>'GAAP IS'!O21</f>
        <v>179999000</v>
      </c>
      <c r="Q76" s="46">
        <f>'GAAP IS'!Q21</f>
        <v>130561000</v>
      </c>
      <c r="S76" s="46">
        <f>'GAAP IS'!S21</f>
        <v>136204000</v>
      </c>
      <c r="U76" s="46">
        <f>'GAAP IS'!U21</f>
        <v>141292000</v>
      </c>
      <c r="W76" s="46">
        <f>'GAAP IS'!W21</f>
        <v>142466000</v>
      </c>
      <c r="Y76" s="46">
        <f>'GAAP IS'!Y21</f>
        <v>157531000</v>
      </c>
      <c r="AA76" s="46">
        <f>'GAAP IS'!AA21</f>
        <v>160972000</v>
      </c>
      <c r="AC76" s="46">
        <f>'GAAP IS'!AC21</f>
        <v>158639000</v>
      </c>
      <c r="AE76" s="46">
        <f>'GAAP IS'!AE21</f>
        <v>139266000</v>
      </c>
      <c r="AG76" s="46">
        <f>'GAAP IS'!AG21</f>
        <v>127521000</v>
      </c>
      <c r="AI76" s="46">
        <f>'GAAP IS'!AK21</f>
        <v>121230000</v>
      </c>
      <c r="AK76" s="46">
        <f>'GAAP IS'!AM21</f>
        <v>383749000</v>
      </c>
      <c r="AM76" s="46">
        <f>'GAAP IS'!AO21</f>
        <v>577493000</v>
      </c>
      <c r="AO76" s="46">
        <f>'GAAP IS'!AQ21</f>
        <v>586398000</v>
      </c>
    </row>
    <row r="77" spans="1:41" ht="14.25" customHeight="1" x14ac:dyDescent="0.15">
      <c r="A77" s="47" t="s">
        <v>61</v>
      </c>
      <c r="C77" s="41">
        <v>-62000</v>
      </c>
      <c r="E77" s="41">
        <v>-85000</v>
      </c>
      <c r="G77" s="41">
        <v>-99000</v>
      </c>
      <c r="I77" s="41">
        <v>-44000</v>
      </c>
      <c r="K77" s="41">
        <v>-113000</v>
      </c>
      <c r="M77" s="41">
        <v>-104000</v>
      </c>
      <c r="O77" s="41">
        <v>-771000</v>
      </c>
      <c r="Q77" s="41">
        <v>-1920000</v>
      </c>
      <c r="S77" s="41">
        <v>-2414000</v>
      </c>
      <c r="U77" s="41">
        <v>-467000</v>
      </c>
      <c r="W77" s="41">
        <v>-549000</v>
      </c>
      <c r="Y77" s="41">
        <v>-664000</v>
      </c>
      <c r="AA77" s="41">
        <v>-625000</v>
      </c>
      <c r="AC77" s="41">
        <v>-581000</v>
      </c>
      <c r="AE77" s="41">
        <v>-911000</v>
      </c>
      <c r="AG77" s="41">
        <v>-659982.76</v>
      </c>
      <c r="AI77" s="41">
        <v>-290000</v>
      </c>
      <c r="AK77" s="41">
        <v>-2908000</v>
      </c>
      <c r="AM77" s="41">
        <v>-4094000</v>
      </c>
      <c r="AO77" s="41">
        <v>-2777451.42</v>
      </c>
    </row>
    <row r="78" spans="1:41" ht="14.25" customHeight="1" x14ac:dyDescent="0.15">
      <c r="A78" s="47" t="s">
        <v>62</v>
      </c>
      <c r="C78" s="41">
        <v>-3812000</v>
      </c>
      <c r="E78" s="41">
        <v>-3689000</v>
      </c>
      <c r="G78" s="41">
        <v>-3665000</v>
      </c>
      <c r="I78" s="41">
        <v>-2496000</v>
      </c>
      <c r="K78" s="41">
        <v>-3204000</v>
      </c>
      <c r="M78" s="41">
        <v>-3097000</v>
      </c>
      <c r="O78" s="41">
        <v>-115567000</v>
      </c>
      <c r="Q78" s="41">
        <v>-74685000</v>
      </c>
      <c r="S78" s="41">
        <v>-67742000</v>
      </c>
      <c r="U78" s="41">
        <v>-61947000</v>
      </c>
      <c r="W78" s="41">
        <v>-58100000</v>
      </c>
      <c r="Y78" s="41">
        <v>-61008000</v>
      </c>
      <c r="AA78" s="41">
        <v>-67340000</v>
      </c>
      <c r="AC78" s="41">
        <v>-66659000</v>
      </c>
      <c r="AE78" s="41">
        <v>-54789000</v>
      </c>
      <c r="AG78" s="41">
        <v>-51134911.086090803</v>
      </c>
      <c r="AI78" s="41">
        <v>-13662000</v>
      </c>
      <c r="AK78" s="41">
        <v>-196553000</v>
      </c>
      <c r="AM78" s="41">
        <v>-248797000</v>
      </c>
      <c r="AO78" s="41">
        <v>-239922581.08609101</v>
      </c>
    </row>
    <row r="79" spans="1:41" ht="14.25" customHeight="1" x14ac:dyDescent="0.15">
      <c r="A79" s="47" t="s">
        <v>63</v>
      </c>
      <c r="C79" s="41">
        <v>0</v>
      </c>
      <c r="E79" s="41">
        <v>0</v>
      </c>
      <c r="G79" s="41">
        <v>0</v>
      </c>
      <c r="I79" s="41">
        <v>0</v>
      </c>
      <c r="K79" s="41">
        <v>0</v>
      </c>
      <c r="M79" s="41">
        <v>0</v>
      </c>
      <c r="O79" s="41">
        <v>0</v>
      </c>
      <c r="Q79" s="41">
        <v>0</v>
      </c>
      <c r="S79" s="41">
        <v>0</v>
      </c>
      <c r="U79" s="41">
        <v>0</v>
      </c>
      <c r="W79" s="41">
        <v>0</v>
      </c>
      <c r="Y79" s="41">
        <v>0</v>
      </c>
      <c r="AA79" s="41">
        <v>0</v>
      </c>
      <c r="AC79" s="41">
        <v>0</v>
      </c>
      <c r="AE79" s="41">
        <v>0</v>
      </c>
      <c r="AG79" s="41">
        <v>0</v>
      </c>
      <c r="AI79" s="41">
        <v>0</v>
      </c>
      <c r="AK79" s="41">
        <v>0</v>
      </c>
      <c r="AM79" s="41">
        <v>0</v>
      </c>
      <c r="AO79" s="41">
        <v>0</v>
      </c>
    </row>
    <row r="80" spans="1:41" ht="14.25" customHeight="1" x14ac:dyDescent="0.15">
      <c r="A80" s="47" t="s">
        <v>71</v>
      </c>
      <c r="C80" s="41">
        <v>0</v>
      </c>
      <c r="E80" s="41">
        <v>0</v>
      </c>
      <c r="G80" s="41">
        <v>0</v>
      </c>
      <c r="I80" s="41">
        <v>0</v>
      </c>
      <c r="K80" s="41">
        <v>0</v>
      </c>
      <c r="M80" s="41">
        <v>0</v>
      </c>
      <c r="O80" s="41">
        <v>0</v>
      </c>
      <c r="Q80" s="41">
        <v>0</v>
      </c>
      <c r="S80" s="41">
        <v>0</v>
      </c>
      <c r="U80" s="41">
        <v>0</v>
      </c>
      <c r="W80" s="41">
        <v>0</v>
      </c>
      <c r="Y80" s="41">
        <v>0</v>
      </c>
      <c r="AA80" s="41">
        <v>0</v>
      </c>
      <c r="AC80" s="41">
        <v>0</v>
      </c>
      <c r="AE80" s="41">
        <v>0</v>
      </c>
      <c r="AG80" s="41">
        <v>0</v>
      </c>
      <c r="AI80" s="41">
        <v>0</v>
      </c>
      <c r="AK80" s="41">
        <v>0</v>
      </c>
      <c r="AM80" s="41">
        <v>0</v>
      </c>
      <c r="AO80" s="41">
        <v>0</v>
      </c>
    </row>
    <row r="81" spans="1:41" ht="14.25" customHeight="1" x14ac:dyDescent="0.15">
      <c r="A81" s="47" t="s">
        <v>65</v>
      </c>
      <c r="C81" s="42">
        <v>0</v>
      </c>
      <c r="E81" s="42">
        <v>0</v>
      </c>
      <c r="G81" s="42">
        <v>0</v>
      </c>
      <c r="I81" s="42">
        <v>0</v>
      </c>
      <c r="K81" s="42">
        <v>-1191000</v>
      </c>
      <c r="M81" s="42">
        <v>-2029000</v>
      </c>
      <c r="O81" s="42">
        <v>-12953000</v>
      </c>
      <c r="Q81" s="42">
        <v>-3582000</v>
      </c>
      <c r="S81" s="42">
        <v>-209000</v>
      </c>
      <c r="U81" s="42">
        <v>-94000</v>
      </c>
      <c r="W81" s="42">
        <v>-25000</v>
      </c>
      <c r="Y81" s="42">
        <v>-415000</v>
      </c>
      <c r="AA81" s="42">
        <v>-5000</v>
      </c>
      <c r="AC81" s="42">
        <v>-3273000</v>
      </c>
      <c r="AE81" s="42">
        <v>-2858000</v>
      </c>
      <c r="AG81" s="42">
        <v>-517197</v>
      </c>
      <c r="AI81" s="42">
        <v>0</v>
      </c>
      <c r="AK81" s="42">
        <v>-19755000</v>
      </c>
      <c r="AM81" s="42">
        <v>-743000</v>
      </c>
      <c r="AO81" s="42">
        <v>-6653162.6900000004</v>
      </c>
    </row>
    <row r="82" spans="1:41" ht="14.25" customHeight="1" x14ac:dyDescent="0.15">
      <c r="A82" s="38" t="s">
        <v>75</v>
      </c>
      <c r="C82" s="43">
        <f>SUM(C76:C81)</f>
        <v>23830000</v>
      </c>
      <c r="E82" s="43">
        <f>SUM(E76:E81)</f>
        <v>26914000</v>
      </c>
      <c r="G82" s="43">
        <f>SUM(G76:G81)</f>
        <v>27635000</v>
      </c>
      <c r="I82" s="43">
        <f>SUM(I76:I81)</f>
        <v>28899000</v>
      </c>
      <c r="K82" s="43">
        <f>SUM(K76:K81)</f>
        <v>27765000</v>
      </c>
      <c r="M82" s="43">
        <f>SUM(M76:M81)</f>
        <v>35686000</v>
      </c>
      <c r="O82" s="43">
        <f>SUM(O76:O81)</f>
        <v>50708000</v>
      </c>
      <c r="Q82" s="43">
        <f>SUM(Q76:Q81)</f>
        <v>50374000</v>
      </c>
      <c r="S82" s="43">
        <f>SUM(S76:S81)</f>
        <v>65839000</v>
      </c>
      <c r="U82" s="43">
        <f>SUM(U76:U81)</f>
        <v>78784000</v>
      </c>
      <c r="W82" s="43">
        <f>SUM(W76:W81)</f>
        <v>83792000</v>
      </c>
      <c r="Y82" s="43">
        <f>SUM(Y76:Y81)</f>
        <v>95444000</v>
      </c>
      <c r="AA82" s="43">
        <f>SUM(AA76:AA81)</f>
        <v>93002000</v>
      </c>
      <c r="AC82" s="43">
        <f>SUM(AC76:AC81)</f>
        <v>88126000</v>
      </c>
      <c r="AE82" s="43">
        <f>SUM(AE76:AE81)</f>
        <v>80708000</v>
      </c>
      <c r="AG82" s="43">
        <f>SUM(AG76:AG81)</f>
        <v>75208909.153909191</v>
      </c>
      <c r="AI82" s="43">
        <f>SUM(AI76:AI81)</f>
        <v>107278000</v>
      </c>
      <c r="AK82" s="43">
        <f>SUM(AK76:AK81)</f>
        <v>164533000</v>
      </c>
      <c r="AM82" s="43">
        <f>SUM(AM76:AM81)</f>
        <v>323859000</v>
      </c>
      <c r="AO82" s="43">
        <f>SUM(AO76:AO81)</f>
        <v>337044804.803909</v>
      </c>
    </row>
    <row r="83" spans="1:41" ht="14.25" customHeight="1" x14ac:dyDescent="0.15">
      <c r="C83" s="36"/>
      <c r="E83" s="36"/>
      <c r="G83" s="36"/>
      <c r="I83" s="36"/>
      <c r="K83" s="36"/>
      <c r="M83" s="36"/>
      <c r="O83" s="36"/>
      <c r="Q83" s="36"/>
      <c r="S83" s="36"/>
      <c r="U83" s="36"/>
      <c r="W83" s="36"/>
      <c r="Y83" s="36"/>
      <c r="AA83" s="36"/>
      <c r="AC83" s="36"/>
      <c r="AE83" s="36"/>
      <c r="AG83" s="36"/>
      <c r="AI83" s="36"/>
      <c r="AK83" s="36"/>
      <c r="AM83" s="36"/>
      <c r="AO83" s="36"/>
    </row>
    <row r="84" spans="1:41" ht="14.25" hidden="1" customHeight="1" x14ac:dyDescent="0.15">
      <c r="A84" s="38" t="s">
        <v>76</v>
      </c>
      <c r="C84" s="46">
        <f>'GAAP IS'!C20</f>
        <v>0</v>
      </c>
      <c r="E84" s="46">
        <f>'GAAP IS'!E20</f>
        <v>0</v>
      </c>
      <c r="G84" s="46">
        <f>'GAAP IS'!G20</f>
        <v>0</v>
      </c>
      <c r="I84" s="46">
        <f>'GAAP IS'!I20</f>
        <v>0</v>
      </c>
      <c r="K84" s="46">
        <f>'GAAP IS'!K20</f>
        <v>0</v>
      </c>
      <c r="M84" s="46">
        <f>'GAAP IS'!M20</f>
        <v>0</v>
      </c>
      <c r="O84" s="46">
        <f>'GAAP IS'!O20</f>
        <v>0</v>
      </c>
      <c r="Q84" s="46">
        <f>'GAAP IS'!Q20</f>
        <v>0</v>
      </c>
      <c r="S84" s="46">
        <f>'GAAP IS'!S20</f>
        <v>0</v>
      </c>
      <c r="U84" s="46">
        <f>'GAAP IS'!U20</f>
        <v>0</v>
      </c>
      <c r="W84" s="46">
        <f>'GAAP IS'!W20</f>
        <v>0</v>
      </c>
      <c r="Y84" s="46">
        <f>'GAAP IS'!Y20</f>
        <v>0</v>
      </c>
      <c r="AA84" s="46">
        <f>'GAAP IS'!AA20</f>
        <v>0</v>
      </c>
      <c r="AC84" s="46">
        <f>'GAAP IS'!AC20</f>
        <v>0</v>
      </c>
      <c r="AE84" s="46">
        <f>'GAAP IS'!AE20</f>
        <v>34934000</v>
      </c>
      <c r="AG84" s="46">
        <f>'GAAP IS'!AG20</f>
        <v>936000</v>
      </c>
      <c r="AI84" s="46">
        <f>'GAAP IS'!AK20</f>
        <v>0</v>
      </c>
      <c r="AK84" s="46">
        <f>'GAAP IS'!AM20</f>
        <v>0</v>
      </c>
      <c r="AM84" s="46">
        <f>'GAAP IS'!AO20</f>
        <v>0</v>
      </c>
      <c r="AO84" s="46">
        <f>'GAAP IS'!AQ20</f>
        <v>35870000</v>
      </c>
    </row>
    <row r="85" spans="1:41" ht="14.25" hidden="1" customHeight="1" x14ac:dyDescent="0.15">
      <c r="A85" s="47" t="s">
        <v>61</v>
      </c>
      <c r="C85" s="41">
        <v>0</v>
      </c>
      <c r="E85" s="41">
        <v>0</v>
      </c>
      <c r="G85" s="41">
        <v>0</v>
      </c>
      <c r="I85" s="41">
        <v>0</v>
      </c>
      <c r="K85" s="41">
        <v>0</v>
      </c>
      <c r="M85" s="41">
        <v>0</v>
      </c>
      <c r="O85" s="41">
        <v>0</v>
      </c>
      <c r="Q85" s="41">
        <v>0</v>
      </c>
      <c r="S85" s="41">
        <v>0</v>
      </c>
      <c r="U85" s="41">
        <v>0</v>
      </c>
      <c r="W85" s="41">
        <v>0</v>
      </c>
      <c r="Y85" s="41">
        <v>0</v>
      </c>
      <c r="AA85" s="41">
        <v>0</v>
      </c>
      <c r="AC85" s="41">
        <v>0</v>
      </c>
      <c r="AE85" s="41">
        <v>0</v>
      </c>
      <c r="AG85" s="41">
        <v>0</v>
      </c>
      <c r="AI85" s="41">
        <v>0</v>
      </c>
      <c r="AK85" s="41">
        <v>0</v>
      </c>
      <c r="AM85" s="41">
        <v>0</v>
      </c>
      <c r="AO85" s="41">
        <v>0</v>
      </c>
    </row>
    <row r="86" spans="1:41" ht="14.25" hidden="1" customHeight="1" x14ac:dyDescent="0.15">
      <c r="A86" s="47" t="s">
        <v>62</v>
      </c>
      <c r="C86" s="41">
        <v>0</v>
      </c>
      <c r="E86" s="41">
        <v>0</v>
      </c>
      <c r="G86" s="41">
        <v>0</v>
      </c>
      <c r="I86" s="41">
        <v>0</v>
      </c>
      <c r="K86" s="41">
        <v>0</v>
      </c>
      <c r="M86" s="41">
        <v>0</v>
      </c>
      <c r="O86" s="41">
        <v>0</v>
      </c>
      <c r="Q86" s="41">
        <v>0</v>
      </c>
      <c r="S86" s="41">
        <v>0</v>
      </c>
      <c r="U86" s="41">
        <v>0</v>
      </c>
      <c r="W86" s="41">
        <v>0</v>
      </c>
      <c r="Y86" s="41">
        <v>0</v>
      </c>
      <c r="AA86" s="41">
        <v>0</v>
      </c>
      <c r="AC86" s="41">
        <v>0</v>
      </c>
      <c r="AE86" s="41">
        <v>0</v>
      </c>
      <c r="AG86" s="41">
        <v>0</v>
      </c>
      <c r="AI86" s="41">
        <v>0</v>
      </c>
      <c r="AK86" s="41">
        <v>0</v>
      </c>
      <c r="AM86" s="41">
        <v>0</v>
      </c>
      <c r="AO86" s="41">
        <v>0</v>
      </c>
    </row>
    <row r="87" spans="1:41" ht="14.25" hidden="1" customHeight="1" x14ac:dyDescent="0.15">
      <c r="A87" s="47" t="s">
        <v>63</v>
      </c>
      <c r="C87" s="41">
        <v>0</v>
      </c>
      <c r="E87" s="41">
        <v>0</v>
      </c>
      <c r="G87" s="41">
        <v>0</v>
      </c>
      <c r="I87" s="41">
        <v>0</v>
      </c>
      <c r="K87" s="41">
        <v>0</v>
      </c>
      <c r="M87" s="41">
        <v>0</v>
      </c>
      <c r="O87" s="41">
        <v>0</v>
      </c>
      <c r="Q87" s="41">
        <v>0</v>
      </c>
      <c r="S87" s="41">
        <v>0</v>
      </c>
      <c r="U87" s="41">
        <v>0</v>
      </c>
      <c r="W87" s="41">
        <v>0</v>
      </c>
      <c r="Y87" s="41">
        <v>0</v>
      </c>
      <c r="AA87" s="41">
        <v>0</v>
      </c>
      <c r="AC87" s="41">
        <v>0</v>
      </c>
      <c r="AE87" s="41">
        <v>0</v>
      </c>
      <c r="AG87" s="41">
        <v>0</v>
      </c>
      <c r="AI87" s="41">
        <v>0</v>
      </c>
      <c r="AK87" s="41">
        <v>0</v>
      </c>
      <c r="AM87" s="41">
        <v>0</v>
      </c>
      <c r="AO87" s="41">
        <v>0</v>
      </c>
    </row>
    <row r="88" spans="1:41" ht="14.25" hidden="1" customHeight="1" x14ac:dyDescent="0.15">
      <c r="A88" s="47" t="s">
        <v>64</v>
      </c>
      <c r="C88" s="41">
        <v>0</v>
      </c>
      <c r="E88" s="41">
        <v>0</v>
      </c>
      <c r="G88" s="41">
        <v>0</v>
      </c>
      <c r="I88" s="41">
        <v>0</v>
      </c>
      <c r="K88" s="41">
        <v>0</v>
      </c>
      <c r="M88" s="41">
        <v>0</v>
      </c>
      <c r="O88" s="41">
        <v>0</v>
      </c>
      <c r="Q88" s="41">
        <v>0</v>
      </c>
      <c r="S88" s="41">
        <v>0</v>
      </c>
      <c r="U88" s="41">
        <v>0</v>
      </c>
      <c r="W88" s="41">
        <v>0</v>
      </c>
      <c r="Y88" s="41">
        <v>0</v>
      </c>
      <c r="AA88" s="41">
        <v>0</v>
      </c>
      <c r="AC88" s="41">
        <v>0</v>
      </c>
      <c r="AE88" s="41">
        <v>-34934000</v>
      </c>
      <c r="AG88" s="41">
        <v>-936015.46000000101</v>
      </c>
      <c r="AI88" s="41">
        <v>0</v>
      </c>
      <c r="AK88" s="41">
        <v>0</v>
      </c>
      <c r="AM88" s="41">
        <v>0</v>
      </c>
      <c r="AO88" s="41">
        <v>-35870015.460000001</v>
      </c>
    </row>
    <row r="89" spans="1:41" ht="14.25" hidden="1" customHeight="1" x14ac:dyDescent="0.15">
      <c r="A89" s="47" t="s">
        <v>65</v>
      </c>
      <c r="C89" s="42">
        <v>0</v>
      </c>
      <c r="E89" s="42">
        <v>0</v>
      </c>
      <c r="G89" s="42">
        <v>0</v>
      </c>
      <c r="I89" s="42">
        <v>0</v>
      </c>
      <c r="K89" s="42">
        <v>0</v>
      </c>
      <c r="M89" s="42">
        <v>0</v>
      </c>
      <c r="O89" s="42">
        <v>0</v>
      </c>
      <c r="Q89" s="42">
        <v>0</v>
      </c>
      <c r="S89" s="42">
        <v>0</v>
      </c>
      <c r="U89" s="42">
        <v>0</v>
      </c>
      <c r="W89" s="42">
        <v>0</v>
      </c>
      <c r="Y89" s="42">
        <v>0</v>
      </c>
      <c r="AA89" s="42">
        <v>0</v>
      </c>
      <c r="AC89" s="42">
        <v>0</v>
      </c>
      <c r="AE89" s="42">
        <v>0</v>
      </c>
      <c r="AG89" s="42">
        <v>0</v>
      </c>
      <c r="AI89" s="42">
        <v>0</v>
      </c>
      <c r="AK89" s="42">
        <v>0</v>
      </c>
      <c r="AM89" s="42">
        <v>0</v>
      </c>
      <c r="AO89" s="42">
        <v>0</v>
      </c>
    </row>
    <row r="90" spans="1:41" ht="14.25" hidden="1" customHeight="1" x14ac:dyDescent="0.15">
      <c r="A90" s="38" t="s">
        <v>77</v>
      </c>
      <c r="C90" s="43">
        <f>SUM(C84:C89)</f>
        <v>0</v>
      </c>
      <c r="E90" s="43">
        <f>SUM(E84:E89)</f>
        <v>0</v>
      </c>
      <c r="G90" s="43">
        <f>SUM(G84:G89)</f>
        <v>0</v>
      </c>
      <c r="I90" s="43">
        <f>SUM(I84:I89)</f>
        <v>0</v>
      </c>
      <c r="K90" s="43">
        <f>SUM(K84:K89)</f>
        <v>0</v>
      </c>
      <c r="M90" s="43">
        <f>SUM(M84:M89)</f>
        <v>0</v>
      </c>
      <c r="O90" s="43">
        <f>SUM(O84:O89)</f>
        <v>0</v>
      </c>
      <c r="Q90" s="43">
        <f>SUM(Q84:Q89)</f>
        <v>0</v>
      </c>
      <c r="S90" s="43">
        <f>SUM(S84:S89)</f>
        <v>0</v>
      </c>
      <c r="U90" s="43">
        <f>SUM(U84:U89)</f>
        <v>0</v>
      </c>
      <c r="W90" s="43">
        <f>SUM(W84:W89)</f>
        <v>0</v>
      </c>
      <c r="Y90" s="43">
        <f>SUM(Y84:Y89)</f>
        <v>0</v>
      </c>
      <c r="AA90" s="43">
        <f>SUM(AA84:AA89)</f>
        <v>0</v>
      </c>
      <c r="AC90" s="43">
        <f>SUM(AC84:AC89)</f>
        <v>0</v>
      </c>
      <c r="AE90" s="43">
        <f>SUM(AE84:AE89)</f>
        <v>0</v>
      </c>
      <c r="AG90" s="43">
        <f>SUM(AG84:AG89)</f>
        <v>-15.460000001010485</v>
      </c>
      <c r="AI90" s="43">
        <f>SUM(AI84:AI89)</f>
        <v>0</v>
      </c>
      <c r="AK90" s="43">
        <f>SUM(AK84:AK89)</f>
        <v>0</v>
      </c>
      <c r="AM90" s="43">
        <f>SUM(AM84:AM89)</f>
        <v>0</v>
      </c>
      <c r="AO90" s="43">
        <f>SUM(AO84:AO89)</f>
        <v>-15.46000000089407</v>
      </c>
    </row>
    <row r="91" spans="1:41" ht="14.25" customHeight="1" x14ac:dyDescent="0.15">
      <c r="C91" s="36"/>
      <c r="E91" s="52"/>
      <c r="G91" s="52"/>
      <c r="I91" s="52"/>
      <c r="K91" s="52"/>
      <c r="M91" s="52"/>
      <c r="O91" s="52"/>
      <c r="Q91" s="52"/>
      <c r="S91" s="52"/>
      <c r="U91" s="52"/>
      <c r="W91" s="52"/>
      <c r="Y91" s="52"/>
      <c r="AA91" s="52"/>
      <c r="AC91" s="52"/>
      <c r="AE91" s="52"/>
      <c r="AG91" s="52"/>
      <c r="AI91" s="36"/>
      <c r="AK91" s="36"/>
      <c r="AM91" s="36"/>
      <c r="AO91" s="36"/>
    </row>
    <row r="92" spans="1:41" ht="14.25" customHeight="1" x14ac:dyDescent="0.15">
      <c r="A92" s="89" t="s">
        <v>47</v>
      </c>
      <c r="B92" s="85"/>
      <c r="C92" s="85"/>
      <c r="D92" s="85"/>
      <c r="E92" s="85"/>
      <c r="F92" s="85"/>
      <c r="G92" s="85"/>
      <c r="H92" s="85"/>
      <c r="I92" s="85"/>
      <c r="J92" s="85"/>
      <c r="K92" s="85"/>
      <c r="L92" s="85"/>
      <c r="M92" s="85"/>
      <c r="N92" s="85"/>
      <c r="O92" s="85"/>
      <c r="P92" s="85"/>
      <c r="Q92" s="85"/>
      <c r="AE92" s="3"/>
      <c r="AG92" s="3"/>
    </row>
    <row r="93" spans="1:41" ht="14.25" customHeight="1" x14ac:dyDescent="0.15">
      <c r="A93" s="88" t="s">
        <v>48</v>
      </c>
      <c r="B93" s="85"/>
      <c r="C93" s="85"/>
      <c r="D93" s="85"/>
      <c r="E93" s="85"/>
      <c r="F93" s="85"/>
      <c r="G93" s="85"/>
      <c r="H93" s="85"/>
      <c r="I93" s="85"/>
      <c r="J93" s="85"/>
      <c r="K93" s="85"/>
      <c r="L93" s="85"/>
      <c r="M93" s="85"/>
      <c r="N93" s="85"/>
      <c r="O93" s="85"/>
      <c r="P93" s="85"/>
      <c r="Q93" s="85"/>
    </row>
    <row r="94" spans="1:41" ht="13.25" customHeight="1" x14ac:dyDescent="0.15">
      <c r="A94" s="88" t="s">
        <v>78</v>
      </c>
      <c r="B94" s="85"/>
      <c r="C94" s="85"/>
      <c r="D94" s="85"/>
      <c r="E94" s="85"/>
      <c r="F94" s="85"/>
      <c r="G94" s="85"/>
      <c r="H94" s="85"/>
      <c r="I94" s="85"/>
      <c r="J94" s="85"/>
      <c r="K94" s="85"/>
      <c r="L94" s="85"/>
      <c r="M94" s="85"/>
      <c r="N94" s="85"/>
      <c r="O94" s="85"/>
      <c r="P94" s="85"/>
      <c r="Q94" s="85"/>
    </row>
  </sheetData>
  <mergeCells count="5">
    <mergeCell ref="D3:AG3"/>
    <mergeCell ref="AI3:AO3"/>
    <mergeCell ref="A94:Q94"/>
    <mergeCell ref="A93:Q93"/>
    <mergeCell ref="A92:Q9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50"/>
  <sheetViews>
    <sheetView showRuler="0" workbookViewId="0">
      <selection activeCell="B1" sqref="B1:B1048576"/>
    </sheetView>
  </sheetViews>
  <sheetFormatPr baseColWidth="10" defaultColWidth="12.83203125" defaultRowHeight="13" x14ac:dyDescent="0.15"/>
  <cols>
    <col min="1" max="1" width="60.5" customWidth="1"/>
    <col min="2" max="2" width="12.83203125" hidden="1" customWidth="1"/>
    <col min="3" max="3" width="14" customWidth="1"/>
    <col min="4" max="4" width="0" hidden="1" customWidth="1"/>
    <col min="5" max="5" width="14" customWidth="1"/>
    <col min="6" max="6" width="0" hidden="1" customWidth="1"/>
    <col min="7" max="7" width="14" customWidth="1"/>
    <col min="8" max="8" width="0" hidden="1" customWidth="1"/>
    <col min="9" max="9" width="14" customWidth="1"/>
    <col min="10" max="10" width="0" hidden="1" customWidth="1"/>
    <col min="11" max="11" width="14" customWidth="1"/>
    <col min="12" max="12" width="0" hidden="1" customWidth="1"/>
    <col min="13" max="13" width="14" customWidth="1"/>
    <col min="14" max="14" width="0" hidden="1" customWidth="1"/>
    <col min="15" max="15" width="14" customWidth="1"/>
    <col min="16" max="16" width="0" hidden="1" customWidth="1"/>
    <col min="17" max="17" width="14" customWidth="1"/>
    <col min="18" max="18" width="0" hidden="1" customWidth="1"/>
    <col min="19" max="19" width="14" customWidth="1"/>
    <col min="20" max="20" width="0" hidden="1" customWidth="1"/>
    <col min="21" max="21" width="14" customWidth="1"/>
    <col min="22" max="22" width="0" hidden="1" customWidth="1"/>
    <col min="23" max="23" width="14" customWidth="1"/>
    <col min="24" max="24" width="0" hidden="1" customWidth="1"/>
    <col min="25" max="25" width="14" customWidth="1"/>
    <col min="26" max="26" width="0" hidden="1" customWidth="1"/>
    <col min="27" max="27" width="14" customWidth="1"/>
    <col min="28" max="28" width="0" hidden="1" customWidth="1"/>
    <col min="29" max="29" width="14" customWidth="1"/>
    <col min="30" max="30" width="0" hidden="1" customWidth="1"/>
    <col min="31" max="31" width="14" customWidth="1"/>
    <col min="32" max="32" width="0" hidden="1" customWidth="1"/>
    <col min="33" max="33" width="14" customWidth="1"/>
    <col min="34" max="34" width="2.6640625" customWidth="1"/>
    <col min="35" max="35" width="14" customWidth="1"/>
    <col min="36" max="36" width="0" hidden="1" customWidth="1"/>
    <col min="37" max="37" width="14" customWidth="1"/>
    <col min="38" max="38" width="0" hidden="1" customWidth="1"/>
    <col min="39" max="39" width="14" customWidth="1"/>
    <col min="40" max="40" width="0" hidden="1" customWidth="1"/>
    <col min="41" max="41" width="14" customWidth="1"/>
  </cols>
  <sheetData>
    <row r="1" spans="1:41" ht="17.5" customHeight="1" x14ac:dyDescent="0.15">
      <c r="A1" s="25" t="s">
        <v>5</v>
      </c>
    </row>
    <row r="2" spans="1:41" ht="34.25" customHeight="1" x14ac:dyDescent="0.15">
      <c r="A2" s="14" t="s">
        <v>79</v>
      </c>
      <c r="AG2" s="6"/>
      <c r="AO2" s="6"/>
    </row>
    <row r="3" spans="1:41" ht="17.5" customHeight="1" x14ac:dyDescent="0.15">
      <c r="A3" s="14" t="s">
        <v>80</v>
      </c>
      <c r="AI3" s="87" t="s">
        <v>81</v>
      </c>
      <c r="AJ3" s="85"/>
      <c r="AK3" s="85"/>
      <c r="AL3" s="85"/>
      <c r="AM3" s="85"/>
      <c r="AN3" s="85"/>
      <c r="AO3" s="85"/>
    </row>
    <row r="4" spans="1:41" ht="25" customHeight="1" x14ac:dyDescent="0.15">
      <c r="C4" s="53">
        <v>43738</v>
      </c>
      <c r="E4" s="53">
        <v>43830</v>
      </c>
      <c r="G4" s="53">
        <v>43920</v>
      </c>
      <c r="I4" s="53">
        <v>44012</v>
      </c>
      <c r="K4" s="53">
        <v>44104</v>
      </c>
      <c r="M4" s="53">
        <v>44196</v>
      </c>
      <c r="O4" s="53">
        <v>44286</v>
      </c>
      <c r="Q4" s="53">
        <v>44377</v>
      </c>
      <c r="S4" s="53">
        <v>44469</v>
      </c>
      <c r="U4" s="53">
        <v>44561</v>
      </c>
      <c r="W4" s="53">
        <v>44651</v>
      </c>
      <c r="Y4" s="53">
        <v>44742</v>
      </c>
      <c r="AA4" s="53">
        <v>44834</v>
      </c>
      <c r="AC4" s="53">
        <v>44926</v>
      </c>
      <c r="AE4" s="53">
        <v>45016</v>
      </c>
      <c r="AG4" s="53">
        <v>45107</v>
      </c>
      <c r="AI4" s="54">
        <v>2020</v>
      </c>
      <c r="AJ4" s="32"/>
      <c r="AK4" s="54">
        <v>2021</v>
      </c>
      <c r="AL4" s="32"/>
      <c r="AM4" s="54">
        <v>2022</v>
      </c>
      <c r="AN4" s="33"/>
      <c r="AO4" s="54">
        <v>2023</v>
      </c>
    </row>
    <row r="5" spans="1:41" ht="14.25" customHeight="1" x14ac:dyDescent="0.15">
      <c r="A5" s="9" t="s">
        <v>82</v>
      </c>
      <c r="C5" s="10"/>
      <c r="E5" s="10"/>
      <c r="G5" s="10"/>
      <c r="I5" s="10" t="s">
        <v>11</v>
      </c>
      <c r="J5" s="11"/>
      <c r="K5" s="10"/>
      <c r="M5" s="10"/>
      <c r="O5" s="10"/>
      <c r="Q5" s="10"/>
      <c r="S5" s="10"/>
      <c r="U5" s="10"/>
      <c r="W5" s="10"/>
      <c r="Y5" s="10"/>
      <c r="AA5" s="10"/>
      <c r="AC5" s="10"/>
      <c r="AE5" s="10"/>
      <c r="AG5" s="10"/>
      <c r="AI5" s="10"/>
      <c r="AK5" s="36"/>
      <c r="AM5" s="36"/>
      <c r="AO5" s="36"/>
    </row>
    <row r="6" spans="1:41" ht="14.25" customHeight="1" x14ac:dyDescent="0.15">
      <c r="A6" s="11" t="s">
        <v>83</v>
      </c>
      <c r="C6" s="13">
        <v>292033000</v>
      </c>
      <c r="E6" s="13">
        <v>176285000</v>
      </c>
      <c r="G6" s="13">
        <v>192046000</v>
      </c>
      <c r="I6" s="13">
        <v>267059000</v>
      </c>
      <c r="K6" s="13">
        <v>684423000</v>
      </c>
      <c r="M6" s="13">
        <v>520741000</v>
      </c>
      <c r="O6" s="13">
        <v>1623672000</v>
      </c>
      <c r="Q6" s="13">
        <v>1466558000</v>
      </c>
      <c r="S6" s="13">
        <v>1439531000</v>
      </c>
      <c r="U6" s="13">
        <v>2567401000</v>
      </c>
      <c r="W6" s="13">
        <v>2261937000</v>
      </c>
      <c r="Y6" s="13">
        <v>1255171000</v>
      </c>
      <c r="AA6" s="13">
        <v>1530132000</v>
      </c>
      <c r="AB6" s="14"/>
      <c r="AC6" s="13">
        <v>1440333000</v>
      </c>
      <c r="AE6" s="13">
        <v>972477000</v>
      </c>
      <c r="AG6" s="13">
        <v>892027000</v>
      </c>
      <c r="AI6" s="13">
        <v>267059000</v>
      </c>
      <c r="AK6" s="13">
        <v>1466558000</v>
      </c>
      <c r="AM6" s="13">
        <v>1255171000</v>
      </c>
      <c r="AO6" s="13">
        <v>892027000</v>
      </c>
    </row>
    <row r="7" spans="1:41" ht="14.25" customHeight="1" x14ac:dyDescent="0.15">
      <c r="A7" s="11" t="s">
        <v>84</v>
      </c>
      <c r="C7" s="18">
        <v>41887000</v>
      </c>
      <c r="E7" s="18">
        <v>78491000</v>
      </c>
      <c r="G7" s="18">
        <v>64485000</v>
      </c>
      <c r="I7" s="18">
        <v>61069000</v>
      </c>
      <c r="K7" s="18">
        <v>101451000</v>
      </c>
      <c r="M7" s="18">
        <v>116049000</v>
      </c>
      <c r="O7" s="18">
        <v>183330000</v>
      </c>
      <c r="Q7" s="18">
        <v>226074000</v>
      </c>
      <c r="S7" s="18">
        <v>236282000</v>
      </c>
      <c r="U7" s="18">
        <v>247402000</v>
      </c>
      <c r="W7" s="18">
        <v>413628000</v>
      </c>
      <c r="Y7" s="18">
        <v>295636000</v>
      </c>
      <c r="AA7" s="18">
        <v>383406000</v>
      </c>
      <c r="AB7" s="14"/>
      <c r="AC7" s="18">
        <v>424460000</v>
      </c>
      <c r="AE7" s="18">
        <v>409015000</v>
      </c>
      <c r="AG7" s="18">
        <v>367917000</v>
      </c>
      <c r="AI7" s="18">
        <v>61069000</v>
      </c>
      <c r="AK7" s="18">
        <v>226074000</v>
      </c>
      <c r="AM7" s="18">
        <v>295636000</v>
      </c>
      <c r="AO7" s="18">
        <v>367917000</v>
      </c>
    </row>
    <row r="8" spans="1:41" ht="14.25" customHeight="1" x14ac:dyDescent="0.15">
      <c r="A8" s="11" t="s">
        <v>85</v>
      </c>
      <c r="Q8" s="18">
        <v>16170000</v>
      </c>
      <c r="S8" s="18">
        <v>456266000</v>
      </c>
      <c r="U8" s="18">
        <v>475379000</v>
      </c>
      <c r="W8" s="18">
        <v>617023000</v>
      </c>
      <c r="Y8" s="18">
        <v>1595373000</v>
      </c>
      <c r="AA8" s="18">
        <v>1237291000</v>
      </c>
      <c r="AB8" s="14"/>
      <c r="AC8" s="18">
        <v>914923000</v>
      </c>
      <c r="AE8" s="18">
        <v>1059031000</v>
      </c>
      <c r="AG8" s="18">
        <v>1174653000</v>
      </c>
      <c r="AK8" s="18">
        <v>16170000</v>
      </c>
      <c r="AM8" s="18">
        <v>1595373000</v>
      </c>
      <c r="AO8" s="18">
        <v>1174653000</v>
      </c>
    </row>
    <row r="9" spans="1:41" ht="14.25" customHeight="1" x14ac:dyDescent="0.15">
      <c r="A9" s="11" t="s">
        <v>86</v>
      </c>
      <c r="C9" s="18">
        <v>0</v>
      </c>
      <c r="E9" s="18">
        <v>6255000</v>
      </c>
      <c r="G9" s="18">
        <v>8979000</v>
      </c>
      <c r="I9" s="18">
        <v>4459000</v>
      </c>
      <c r="K9" s="18">
        <v>4085000</v>
      </c>
      <c r="M9" s="18">
        <v>12302000</v>
      </c>
      <c r="O9" s="18">
        <v>12774000</v>
      </c>
      <c r="Q9" s="18">
        <v>13030000</v>
      </c>
      <c r="S9" s="18">
        <v>1808000</v>
      </c>
      <c r="U9" s="18">
        <v>27394000</v>
      </c>
      <c r="W9" s="18">
        <v>3618000</v>
      </c>
      <c r="Y9" s="18">
        <v>2670000</v>
      </c>
      <c r="AA9" s="18">
        <v>7112000</v>
      </c>
      <c r="AB9" s="14"/>
      <c r="AC9" s="18">
        <v>344000</v>
      </c>
      <c r="AE9" s="18">
        <v>122000</v>
      </c>
      <c r="AG9" s="18">
        <v>76000</v>
      </c>
      <c r="AI9" s="18">
        <v>4459000</v>
      </c>
      <c r="AK9" s="18">
        <v>13030000</v>
      </c>
      <c r="AM9" s="18">
        <v>2670000</v>
      </c>
      <c r="AO9" s="18">
        <v>76000</v>
      </c>
    </row>
    <row r="10" spans="1:41" ht="14.25" customHeight="1" x14ac:dyDescent="0.15">
      <c r="A10" s="11" t="s">
        <v>87</v>
      </c>
      <c r="C10" s="18">
        <v>808683000</v>
      </c>
      <c r="E10" s="18">
        <v>1012987000</v>
      </c>
      <c r="G10" s="18">
        <v>989597000</v>
      </c>
      <c r="I10" s="18">
        <v>1034312000</v>
      </c>
      <c r="K10" s="18">
        <v>1414157000</v>
      </c>
      <c r="M10" s="18">
        <v>1888432000</v>
      </c>
      <c r="O10" s="18">
        <v>2195394000</v>
      </c>
      <c r="Q10" s="18">
        <v>2022320000</v>
      </c>
      <c r="S10" s="18">
        <v>2244826000</v>
      </c>
      <c r="U10" s="18">
        <v>2425519000</v>
      </c>
      <c r="W10" s="18">
        <v>2502860000</v>
      </c>
      <c r="Y10" s="18">
        <v>2503561000</v>
      </c>
      <c r="AA10" s="18">
        <v>2681637000</v>
      </c>
      <c r="AB10" s="14"/>
      <c r="AC10" s="18">
        <v>3655504000</v>
      </c>
      <c r="AE10" s="18">
        <v>3775542000</v>
      </c>
      <c r="AG10" s="18">
        <v>4402962000</v>
      </c>
      <c r="AI10" s="18">
        <v>1034312000</v>
      </c>
      <c r="AK10" s="18">
        <v>2022320000</v>
      </c>
      <c r="AM10" s="18">
        <v>2503561000</v>
      </c>
      <c r="AO10" s="18">
        <v>4402962000</v>
      </c>
    </row>
    <row r="11" spans="1:41" ht="14.25" customHeight="1" x14ac:dyDescent="0.15">
      <c r="A11" s="11" t="s">
        <v>88</v>
      </c>
      <c r="C11" s="15">
        <v>-76060000</v>
      </c>
      <c r="E11" s="15">
        <v>-85855000</v>
      </c>
      <c r="G11" s="15">
        <v>-144930000</v>
      </c>
      <c r="I11" s="15">
        <v>-95137000</v>
      </c>
      <c r="K11" s="15">
        <v>-123021000</v>
      </c>
      <c r="M11" s="15">
        <v>-124992000</v>
      </c>
      <c r="O11" s="15">
        <v>-113754000</v>
      </c>
      <c r="Q11" s="15">
        <v>-117760000</v>
      </c>
      <c r="S11" s="15">
        <v>-152021000</v>
      </c>
      <c r="U11" s="15">
        <v>-158289000</v>
      </c>
      <c r="W11" s="15">
        <v>-159475000</v>
      </c>
      <c r="Y11" s="15">
        <v>-155392000</v>
      </c>
      <c r="AA11" s="15">
        <v>-153025000</v>
      </c>
      <c r="AB11" s="14"/>
      <c r="AC11" s="15">
        <v>-182100000</v>
      </c>
      <c r="AE11" s="15">
        <v>-176336000</v>
      </c>
      <c r="AG11" s="15">
        <v>-204531000</v>
      </c>
      <c r="AI11" s="15">
        <v>-95137000</v>
      </c>
      <c r="AK11" s="15">
        <v>-117760000</v>
      </c>
      <c r="AM11" s="15">
        <v>-155392000</v>
      </c>
      <c r="AO11" s="15">
        <v>-204531000</v>
      </c>
    </row>
    <row r="12" spans="1:41" ht="14.25" customHeight="1" x14ac:dyDescent="0.15">
      <c r="A12" s="12" t="s">
        <v>89</v>
      </c>
      <c r="C12" s="17">
        <f>SUM(C10:C11)</f>
        <v>732623000</v>
      </c>
      <c r="E12" s="17">
        <f>SUM(E10:E11)</f>
        <v>927132000</v>
      </c>
      <c r="G12" s="17">
        <f>SUM(G10:G11)</f>
        <v>844667000</v>
      </c>
      <c r="I12" s="17">
        <f>SUM(I10:I11)</f>
        <v>939175000</v>
      </c>
      <c r="K12" s="17">
        <f>K10+K11</f>
        <v>1291136000</v>
      </c>
      <c r="M12" s="17">
        <f>SUM(M10:M11)</f>
        <v>1763440000</v>
      </c>
      <c r="O12" s="17">
        <f>SUM(O10:O11)</f>
        <v>2081640000</v>
      </c>
      <c r="Q12" s="17">
        <f>SUM(Q10:Q11)</f>
        <v>1904560000</v>
      </c>
      <c r="S12" s="17">
        <f>SUM(S10:S11)</f>
        <v>2092805000</v>
      </c>
      <c r="U12" s="17">
        <v>2267230000</v>
      </c>
      <c r="W12" s="17">
        <f>SUM(W10:W11)</f>
        <v>2343385000</v>
      </c>
      <c r="Y12" s="17">
        <f>SUM(Y10:Y11)</f>
        <v>2348169000</v>
      </c>
      <c r="AA12" s="17">
        <f>SUM(AA10:AA11)</f>
        <v>2528612000</v>
      </c>
      <c r="AB12" s="14"/>
      <c r="AC12" s="17">
        <f>SUM(AC10:AC11)</f>
        <v>3473404000</v>
      </c>
      <c r="AE12" s="17">
        <f>SUM(AE10:AE11)</f>
        <v>3599206000</v>
      </c>
      <c r="AG12" s="17">
        <f>SUM(AG10:AG11)</f>
        <v>4198431000</v>
      </c>
      <c r="AI12" s="17">
        <f>SUM(AI10:AI11)</f>
        <v>939175000</v>
      </c>
      <c r="AK12" s="17">
        <f>SUM(AK10:AK11)</f>
        <v>1904560000</v>
      </c>
      <c r="AM12" s="17">
        <f>SUM(AM10:AM11)</f>
        <v>2348169000</v>
      </c>
      <c r="AO12" s="17">
        <f>SUM(AO10:AO11)</f>
        <v>4198431000</v>
      </c>
    </row>
    <row r="13" spans="1:41" ht="14.25" customHeight="1" x14ac:dyDescent="0.15">
      <c r="A13" s="11" t="s">
        <v>90</v>
      </c>
      <c r="C13" s="18">
        <v>45085000</v>
      </c>
      <c r="E13" s="18">
        <v>46160000</v>
      </c>
      <c r="G13" s="18">
        <v>44014000</v>
      </c>
      <c r="I13" s="18">
        <v>59001000</v>
      </c>
      <c r="K13" s="18">
        <v>49026000</v>
      </c>
      <c r="M13" s="18">
        <v>67046000</v>
      </c>
      <c r="O13" s="18">
        <v>66080000</v>
      </c>
      <c r="Q13" s="18">
        <v>91575000</v>
      </c>
      <c r="S13" s="18">
        <v>100951000</v>
      </c>
      <c r="U13" s="18">
        <v>134571000</v>
      </c>
      <c r="W13" s="18">
        <v>124614000</v>
      </c>
      <c r="Y13" s="18">
        <v>142052000</v>
      </c>
      <c r="AA13" s="18">
        <v>147757000</v>
      </c>
      <c r="AB13" s="14"/>
      <c r="AC13" s="18">
        <v>201622000</v>
      </c>
      <c r="AE13" s="18">
        <v>135816000</v>
      </c>
      <c r="AG13" s="18">
        <v>199085000</v>
      </c>
      <c r="AI13" s="18">
        <v>59001000</v>
      </c>
      <c r="AK13" s="18">
        <v>91575000</v>
      </c>
      <c r="AM13" s="18">
        <v>142052000</v>
      </c>
      <c r="AO13" s="18">
        <v>199085000</v>
      </c>
    </row>
    <row r="14" spans="1:41" ht="14.25" customHeight="1" x14ac:dyDescent="0.15">
      <c r="A14" s="11" t="s">
        <v>91</v>
      </c>
      <c r="C14" s="18">
        <v>37842000</v>
      </c>
      <c r="E14" s="18">
        <v>44286000</v>
      </c>
      <c r="G14" s="18">
        <v>47278000</v>
      </c>
      <c r="I14" s="18">
        <v>48140000</v>
      </c>
      <c r="K14" s="18">
        <v>49562000</v>
      </c>
      <c r="M14" s="18">
        <v>49358000</v>
      </c>
      <c r="O14" s="18">
        <v>55120000</v>
      </c>
      <c r="Q14" s="18">
        <v>62499000</v>
      </c>
      <c r="S14" s="18">
        <v>84925000</v>
      </c>
      <c r="U14" s="18">
        <v>113573000</v>
      </c>
      <c r="W14" s="18">
        <v>141658000</v>
      </c>
      <c r="Y14" s="18">
        <v>171482000</v>
      </c>
      <c r="AA14" s="18">
        <v>208460000</v>
      </c>
      <c r="AB14" s="14"/>
      <c r="AC14" s="18">
        <v>248939000</v>
      </c>
      <c r="AE14" s="18">
        <v>277156000</v>
      </c>
      <c r="AG14" s="18">
        <v>290135000</v>
      </c>
      <c r="AI14" s="18">
        <v>48140000</v>
      </c>
      <c r="AK14" s="18">
        <v>62499000</v>
      </c>
      <c r="AM14" s="18">
        <v>171482000</v>
      </c>
      <c r="AO14" s="18">
        <v>290135000</v>
      </c>
    </row>
    <row r="15" spans="1:41" ht="14.25" customHeight="1" x14ac:dyDescent="0.15">
      <c r="A15" s="11" t="s">
        <v>92</v>
      </c>
      <c r="C15" s="18">
        <v>0</v>
      </c>
      <c r="E15" s="18">
        <v>0</v>
      </c>
      <c r="G15" s="18">
        <v>0</v>
      </c>
      <c r="I15" s="18">
        <v>0</v>
      </c>
      <c r="K15" s="18">
        <v>0</v>
      </c>
      <c r="M15" s="18">
        <v>0</v>
      </c>
      <c r="O15" s="18">
        <v>279198000</v>
      </c>
      <c r="Q15" s="18">
        <v>516515000</v>
      </c>
      <c r="S15" s="18">
        <v>540770000</v>
      </c>
      <c r="U15" s="18">
        <v>541399000</v>
      </c>
      <c r="W15" s="18">
        <v>547393000</v>
      </c>
      <c r="Y15" s="18">
        <v>539534000</v>
      </c>
      <c r="AA15" s="18">
        <v>525000000</v>
      </c>
      <c r="AB15" s="14"/>
      <c r="AC15" s="18">
        <v>527630000</v>
      </c>
      <c r="AE15" s="18">
        <v>537126000</v>
      </c>
      <c r="AG15" s="18">
        <v>542571000</v>
      </c>
      <c r="AI15" s="18">
        <v>0</v>
      </c>
      <c r="AK15" s="18">
        <v>516515000</v>
      </c>
      <c r="AM15" s="18">
        <v>539534000</v>
      </c>
      <c r="AO15" s="18">
        <v>542571000</v>
      </c>
    </row>
    <row r="16" spans="1:41" ht="14.25" customHeight="1" x14ac:dyDescent="0.15">
      <c r="A16" s="11" t="s">
        <v>93</v>
      </c>
      <c r="Q16" s="18">
        <v>67930000</v>
      </c>
      <c r="S16" s="18">
        <v>71378000</v>
      </c>
      <c r="U16" s="18">
        <v>66190000</v>
      </c>
      <c r="W16" s="18">
        <v>60890000</v>
      </c>
      <c r="Y16" s="18">
        <v>78942000</v>
      </c>
      <c r="AA16" s="18">
        <v>71037000</v>
      </c>
      <c r="AB16" s="14"/>
      <c r="AC16" s="18">
        <v>63755000</v>
      </c>
      <c r="AE16" s="18">
        <v>48267000</v>
      </c>
      <c r="AG16" s="18">
        <v>34434000</v>
      </c>
      <c r="AK16" s="18">
        <v>67930000</v>
      </c>
      <c r="AM16" s="18">
        <v>78942000</v>
      </c>
      <c r="AO16" s="18">
        <v>34434000</v>
      </c>
    </row>
    <row r="17" spans="1:41" ht="14.25" customHeight="1" x14ac:dyDescent="0.15">
      <c r="A17" s="11" t="s">
        <v>94</v>
      </c>
      <c r="C17" s="18">
        <v>0</v>
      </c>
      <c r="E17" s="18">
        <v>0</v>
      </c>
      <c r="G17" s="18">
        <v>0</v>
      </c>
      <c r="I17" s="18">
        <v>0</v>
      </c>
      <c r="K17" s="18">
        <v>0</v>
      </c>
      <c r="M17" s="18">
        <v>0</v>
      </c>
      <c r="O17" s="18">
        <v>246383000</v>
      </c>
      <c r="Q17" s="18">
        <v>227377000</v>
      </c>
      <c r="S17" s="18">
        <v>207431000</v>
      </c>
      <c r="U17" s="18">
        <v>316047000</v>
      </c>
      <c r="W17" s="18">
        <v>287129000</v>
      </c>
      <c r="Y17" s="18">
        <v>263196000</v>
      </c>
      <c r="AA17" s="18">
        <v>241639000</v>
      </c>
      <c r="AB17" s="14"/>
      <c r="AC17" s="18">
        <v>220082000</v>
      </c>
      <c r="AE17" s="18">
        <v>198994000</v>
      </c>
      <c r="AG17" s="18">
        <v>177672000</v>
      </c>
      <c r="AI17" s="18">
        <v>0</v>
      </c>
      <c r="AK17" s="18">
        <v>227377000</v>
      </c>
      <c r="AM17" s="18">
        <v>263196000</v>
      </c>
      <c r="AO17" s="18">
        <v>177672000</v>
      </c>
    </row>
    <row r="18" spans="1:41" ht="14.25" customHeight="1" x14ac:dyDescent="0.15">
      <c r="A18" s="11" t="s">
        <v>95</v>
      </c>
      <c r="C18" s="15">
        <v>41878000</v>
      </c>
      <c r="E18" s="15">
        <v>48176000</v>
      </c>
      <c r="G18" s="15">
        <v>16287000</v>
      </c>
      <c r="I18" s="15">
        <v>23348000</v>
      </c>
      <c r="K18" s="15">
        <v>136899000</v>
      </c>
      <c r="M18" s="15">
        <v>257964000</v>
      </c>
      <c r="O18" s="15">
        <v>219868000</v>
      </c>
      <c r="Q18" s="15">
        <v>274679000</v>
      </c>
      <c r="S18" s="15">
        <v>169952000</v>
      </c>
      <c r="U18" s="15">
        <v>195863000</v>
      </c>
      <c r="W18" s="15">
        <v>230451000</v>
      </c>
      <c r="Y18" s="15">
        <v>281567000</v>
      </c>
      <c r="AA18" s="15">
        <v>284614000</v>
      </c>
      <c r="AB18" s="14"/>
      <c r="AC18" s="15">
        <v>289259000</v>
      </c>
      <c r="AE18" s="15">
        <v>270639000</v>
      </c>
      <c r="AG18" s="15">
        <v>278614000</v>
      </c>
      <c r="AI18" s="15">
        <v>23348000</v>
      </c>
      <c r="AK18" s="15">
        <v>274679000</v>
      </c>
      <c r="AM18" s="15">
        <v>281567000</v>
      </c>
      <c r="AO18" s="15">
        <v>278614000</v>
      </c>
    </row>
    <row r="19" spans="1:41" ht="14.25" customHeight="1" x14ac:dyDescent="0.15">
      <c r="A19" s="9" t="s">
        <v>96</v>
      </c>
      <c r="C19" s="55">
        <f>SUM(C12:C18,C6:C9)</f>
        <v>1191348000</v>
      </c>
      <c r="E19" s="55">
        <f>SUM(E12:E18,E6:E9)</f>
        <v>1326785000</v>
      </c>
      <c r="G19" s="55">
        <f>SUM(G12:G18,G6:G9)</f>
        <v>1217756000</v>
      </c>
      <c r="I19" s="55">
        <f>SUM(I12:I18,I6:I9)</f>
        <v>1402251000</v>
      </c>
      <c r="K19" s="55">
        <f>SUM(K12:K18,K6:K9)</f>
        <v>2316582000</v>
      </c>
      <c r="M19" s="55">
        <f>SUM(M12:M18,M6:M9)</f>
        <v>2786900000</v>
      </c>
      <c r="O19" s="55">
        <f>SUM(O12:O18,O6:O9)</f>
        <v>4768065000</v>
      </c>
      <c r="Q19" s="55">
        <f>SUM(Q12:Q18,Q6:Q9)</f>
        <v>4866967000</v>
      </c>
      <c r="S19" s="55">
        <f>SUM(S12:S18,S6:S9)</f>
        <v>5402099000</v>
      </c>
      <c r="U19" s="55">
        <v>6952449000</v>
      </c>
      <c r="W19" s="55">
        <f>SUM(W12:W18,W6:W9)</f>
        <v>7031726000</v>
      </c>
      <c r="Y19" s="55">
        <f>SUM(Y12:Y18,Y6:Y9)</f>
        <v>6973792000</v>
      </c>
      <c r="AA19" s="55">
        <f>SUM(AA12:AA18,AA6:AA9)</f>
        <v>7165060000</v>
      </c>
      <c r="AB19" s="25"/>
      <c r="AC19" s="55">
        <f>SUM(AC12:AC18,AC6:AC9)</f>
        <v>7804751000</v>
      </c>
      <c r="AE19" s="55">
        <f>SUM(AE6:AE9,AE12:AE18)</f>
        <v>7507849000</v>
      </c>
      <c r="AG19" s="55">
        <f>SUM(AG6:AG9,AG12:AG18)</f>
        <v>8155615000</v>
      </c>
      <c r="AI19" s="55">
        <f>SUM(AI6:AI9,AI12:AI18)</f>
        <v>1402251000</v>
      </c>
      <c r="AK19" s="55">
        <f>SUM(AK6:AK9,AK12:AK18)</f>
        <v>4866967000</v>
      </c>
      <c r="AM19" s="55">
        <f>SUM(AM6:AM9,AM12:AM18)</f>
        <v>6973792000</v>
      </c>
      <c r="AO19" s="55">
        <f>SUM(AO6:AO9,AO12:AO18)</f>
        <v>8155615000</v>
      </c>
    </row>
    <row r="20" spans="1:41" ht="14.25" customHeight="1" x14ac:dyDescent="0.15">
      <c r="C20" s="20"/>
      <c r="E20" s="20"/>
      <c r="G20" s="20"/>
      <c r="I20" s="20"/>
      <c r="K20" s="20"/>
      <c r="M20" s="20"/>
      <c r="O20" s="20"/>
      <c r="Q20" s="20"/>
      <c r="S20" s="20"/>
      <c r="U20" s="20"/>
      <c r="W20" s="20"/>
      <c r="Y20" s="20"/>
      <c r="AA20" s="20"/>
      <c r="AC20" s="20"/>
      <c r="AE20" s="20"/>
      <c r="AG20" s="20"/>
      <c r="AI20" s="20"/>
      <c r="AK20" s="20"/>
      <c r="AM20" s="20"/>
      <c r="AO20" s="20"/>
    </row>
    <row r="21" spans="1:41" ht="14.25" customHeight="1" x14ac:dyDescent="0.15">
      <c r="A21" s="9" t="s">
        <v>97</v>
      </c>
      <c r="AG21" s="14"/>
    </row>
    <row r="22" spans="1:41" ht="14.25" customHeight="1" x14ac:dyDescent="0.15">
      <c r="A22" s="11" t="s">
        <v>98</v>
      </c>
      <c r="C22" s="13">
        <v>8667000</v>
      </c>
      <c r="E22" s="13">
        <v>12837000</v>
      </c>
      <c r="G22" s="13">
        <v>12410000</v>
      </c>
      <c r="I22" s="13">
        <v>18361000</v>
      </c>
      <c r="K22" s="13">
        <v>24471000</v>
      </c>
      <c r="M22" s="13">
        <v>26224000</v>
      </c>
      <c r="O22" s="13">
        <v>29005000</v>
      </c>
      <c r="Q22" s="13">
        <v>57758000</v>
      </c>
      <c r="S22" s="13">
        <v>425854000</v>
      </c>
      <c r="U22" s="13">
        <v>45589000</v>
      </c>
      <c r="W22" s="13">
        <v>48985000</v>
      </c>
      <c r="Y22" s="13">
        <v>33072000</v>
      </c>
      <c r="AA22" s="13">
        <v>34534000</v>
      </c>
      <c r="AB22" s="14"/>
      <c r="AC22" s="13">
        <v>28974000</v>
      </c>
      <c r="AE22" s="13">
        <v>30022000</v>
      </c>
      <c r="AG22" s="13">
        <v>28602000</v>
      </c>
      <c r="AI22" s="13">
        <v>18361000</v>
      </c>
      <c r="AK22" s="13">
        <v>57758000</v>
      </c>
      <c r="AM22" s="13">
        <v>33072000</v>
      </c>
      <c r="AO22" s="13">
        <v>28602000</v>
      </c>
    </row>
    <row r="23" spans="1:41" ht="14.25" customHeight="1" x14ac:dyDescent="0.15">
      <c r="A23" s="11" t="s">
        <v>99</v>
      </c>
      <c r="C23" s="18">
        <v>19859000</v>
      </c>
      <c r="E23" s="18">
        <v>23589000</v>
      </c>
      <c r="G23" s="18">
        <v>22960000</v>
      </c>
      <c r="I23" s="18">
        <v>24998000</v>
      </c>
      <c r="K23" s="18">
        <v>21205000</v>
      </c>
      <c r="M23" s="18">
        <v>33043000</v>
      </c>
      <c r="O23" s="18">
        <v>36523000</v>
      </c>
      <c r="Q23" s="18">
        <v>50079000</v>
      </c>
      <c r="S23" s="18">
        <v>38462000</v>
      </c>
      <c r="U23" s="18">
        <v>71515000</v>
      </c>
      <c r="W23" s="18">
        <v>35962000</v>
      </c>
      <c r="Y23" s="18">
        <v>71383000</v>
      </c>
      <c r="AA23" s="18">
        <v>90811000</v>
      </c>
      <c r="AB23" s="14"/>
      <c r="AC23" s="18">
        <v>127378000</v>
      </c>
      <c r="AE23" s="18">
        <v>44187000</v>
      </c>
      <c r="AG23" s="18">
        <v>53852000</v>
      </c>
      <c r="AI23" s="18">
        <v>24998000</v>
      </c>
      <c r="AK23" s="18">
        <v>50079000</v>
      </c>
      <c r="AM23" s="18">
        <v>71383000</v>
      </c>
      <c r="AO23" s="18">
        <v>53852000</v>
      </c>
    </row>
    <row r="24" spans="1:41" ht="14.25" customHeight="1" x14ac:dyDescent="0.15">
      <c r="A24" s="11" t="s">
        <v>100</v>
      </c>
      <c r="C24" s="18">
        <v>2392000</v>
      </c>
      <c r="E24" s="18">
        <v>2688000</v>
      </c>
      <c r="G24" s="18">
        <v>2224000</v>
      </c>
      <c r="I24" s="18">
        <v>1860000</v>
      </c>
      <c r="K24" s="18">
        <v>2132000</v>
      </c>
      <c r="M24" s="18">
        <v>3133000</v>
      </c>
      <c r="O24" s="18">
        <v>3891000</v>
      </c>
      <c r="Q24" s="18">
        <v>2751000</v>
      </c>
      <c r="S24" s="18">
        <v>3304000</v>
      </c>
      <c r="U24" s="18">
        <v>2621000</v>
      </c>
      <c r="W24" s="18">
        <v>2992000</v>
      </c>
      <c r="Y24" s="18">
        <v>6659000</v>
      </c>
      <c r="AA24" s="18">
        <v>5292000</v>
      </c>
      <c r="AB24" s="14"/>
      <c r="AC24" s="18">
        <v>11971000</v>
      </c>
      <c r="AE24" s="18">
        <v>13826000</v>
      </c>
      <c r="AG24" s="18">
        <v>13498000</v>
      </c>
      <c r="AI24" s="18">
        <v>1860000</v>
      </c>
      <c r="AK24" s="18">
        <v>2751000</v>
      </c>
      <c r="AM24" s="18">
        <v>6659000</v>
      </c>
      <c r="AO24" s="18">
        <v>13498000</v>
      </c>
    </row>
    <row r="25" spans="1:41" ht="14.25" customHeight="1" x14ac:dyDescent="0.15">
      <c r="A25" s="11" t="s">
        <v>101</v>
      </c>
      <c r="C25" s="18">
        <v>14716000</v>
      </c>
      <c r="E25" s="18">
        <v>21479000</v>
      </c>
      <c r="G25" s="18">
        <v>21929000</v>
      </c>
      <c r="I25" s="18">
        <v>27810000</v>
      </c>
      <c r="K25" s="18">
        <v>90562000</v>
      </c>
      <c r="M25" s="18">
        <v>117132000</v>
      </c>
      <c r="O25" s="18">
        <v>291428000</v>
      </c>
      <c r="Q25" s="18">
        <v>323577000</v>
      </c>
      <c r="S25" s="18">
        <v>450662000</v>
      </c>
      <c r="U25" s="18">
        <v>436533000</v>
      </c>
      <c r="W25" s="18">
        <v>313307000</v>
      </c>
      <c r="Y25" s="18">
        <v>237598000</v>
      </c>
      <c r="AA25" s="18">
        <v>249812000</v>
      </c>
      <c r="AB25" s="14"/>
      <c r="AC25" s="18">
        <v>220619000</v>
      </c>
      <c r="AE25" s="18">
        <v>192360000</v>
      </c>
      <c r="AG25" s="18">
        <v>180883000</v>
      </c>
      <c r="AI25" s="18">
        <v>27810000</v>
      </c>
      <c r="AK25" s="18">
        <v>323577000</v>
      </c>
      <c r="AM25" s="18">
        <v>237598000</v>
      </c>
      <c r="AO25" s="18">
        <v>180883000</v>
      </c>
    </row>
    <row r="26" spans="1:41" ht="14.25" customHeight="1" x14ac:dyDescent="0.15">
      <c r="A26" s="11" t="s">
        <v>102</v>
      </c>
      <c r="C26" s="18">
        <v>0</v>
      </c>
      <c r="E26" s="18">
        <v>0</v>
      </c>
      <c r="G26" s="18">
        <v>0</v>
      </c>
      <c r="I26" s="18">
        <v>74222000</v>
      </c>
      <c r="K26" s="18">
        <v>0</v>
      </c>
      <c r="M26" s="18">
        <v>0</v>
      </c>
      <c r="O26" s="18">
        <v>0</v>
      </c>
      <c r="Q26" s="18">
        <v>0</v>
      </c>
      <c r="S26" s="18">
        <v>0</v>
      </c>
      <c r="U26" s="18">
        <v>1704607000</v>
      </c>
      <c r="W26" s="18">
        <v>1705624000</v>
      </c>
      <c r="Y26" s="18">
        <v>1706668000</v>
      </c>
      <c r="AA26" s="18">
        <v>1707724000</v>
      </c>
      <c r="AB26" s="14"/>
      <c r="AC26" s="18">
        <v>1708779000</v>
      </c>
      <c r="AE26" s="18">
        <v>1413345000</v>
      </c>
      <c r="AG26" s="18">
        <v>1414208000</v>
      </c>
      <c r="AI26" s="18">
        <v>74222000</v>
      </c>
      <c r="AK26" s="18">
        <v>0</v>
      </c>
      <c r="AM26" s="18">
        <v>1706668000</v>
      </c>
      <c r="AO26" s="18">
        <v>1414208000</v>
      </c>
    </row>
    <row r="27" spans="1:41" ht="14.25" customHeight="1" x14ac:dyDescent="0.15">
      <c r="A27" s="11" t="s">
        <v>103</v>
      </c>
      <c r="C27" s="18">
        <v>0</v>
      </c>
      <c r="E27" s="18">
        <v>0</v>
      </c>
      <c r="G27" s="18">
        <v>0</v>
      </c>
      <c r="I27" s="18">
        <v>0</v>
      </c>
      <c r="K27" s="18">
        <v>498921000</v>
      </c>
      <c r="M27" s="18">
        <v>818446000</v>
      </c>
      <c r="O27" s="18">
        <v>1241126000</v>
      </c>
      <c r="Q27" s="18">
        <v>1176673000</v>
      </c>
      <c r="S27" s="18">
        <v>1621638000</v>
      </c>
      <c r="U27" s="18">
        <v>1577264000</v>
      </c>
      <c r="W27" s="18">
        <v>1447568000</v>
      </c>
      <c r="Y27" s="18">
        <v>1627580000</v>
      </c>
      <c r="AA27" s="18">
        <v>1720812000</v>
      </c>
      <c r="AB27" s="14"/>
      <c r="AC27" s="18">
        <v>1314212000</v>
      </c>
      <c r="AE27" s="18">
        <v>1788853000</v>
      </c>
      <c r="AG27" s="18">
        <v>2165577000</v>
      </c>
      <c r="AI27" s="18">
        <v>0</v>
      </c>
      <c r="AK27" s="18">
        <v>1176673000</v>
      </c>
      <c r="AM27" s="18">
        <v>1627580000</v>
      </c>
      <c r="AO27" s="18">
        <v>2165577000</v>
      </c>
    </row>
    <row r="28" spans="1:41" ht="14.25" customHeight="1" x14ac:dyDescent="0.15">
      <c r="A28" s="11" t="s">
        <v>104</v>
      </c>
      <c r="C28" s="15">
        <v>617142000</v>
      </c>
      <c r="E28" s="15">
        <v>799178000</v>
      </c>
      <c r="G28" s="15">
        <v>769099000</v>
      </c>
      <c r="I28" s="15">
        <v>817926000</v>
      </c>
      <c r="K28" s="15">
        <v>698892000</v>
      </c>
      <c r="M28" s="15">
        <v>804960000</v>
      </c>
      <c r="O28" s="15">
        <v>760395000</v>
      </c>
      <c r="Q28" s="15">
        <v>680602000</v>
      </c>
      <c r="S28" s="15">
        <v>484821000</v>
      </c>
      <c r="U28" s="15">
        <v>645998000</v>
      </c>
      <c r="W28" s="15">
        <v>901233000</v>
      </c>
      <c r="Y28" s="15">
        <v>672577000</v>
      </c>
      <c r="AA28" s="15">
        <v>792637000</v>
      </c>
      <c r="AB28" s="14"/>
      <c r="AC28" s="15">
        <v>1882670000</v>
      </c>
      <c r="AE28" s="15">
        <v>1514120000</v>
      </c>
      <c r="AG28" s="15">
        <v>1764812000</v>
      </c>
      <c r="AI28" s="15">
        <v>817926000</v>
      </c>
      <c r="AK28" s="15">
        <v>680602000</v>
      </c>
      <c r="AM28" s="15">
        <v>672577000</v>
      </c>
      <c r="AO28" s="15">
        <v>1764812000</v>
      </c>
    </row>
    <row r="29" spans="1:41" ht="14.25" customHeight="1" x14ac:dyDescent="0.15">
      <c r="A29" s="9" t="s">
        <v>105</v>
      </c>
      <c r="C29" s="55">
        <f>SUM(C22:C28)</f>
        <v>662776000</v>
      </c>
      <c r="E29" s="55">
        <f>SUM(E22:E28)</f>
        <v>859771000</v>
      </c>
      <c r="G29" s="55">
        <f>SUM(G22:G28)</f>
        <v>828622000</v>
      </c>
      <c r="I29" s="55">
        <f>SUM(I22:I28)</f>
        <v>965177000</v>
      </c>
      <c r="K29" s="55">
        <f>SUM(K22:K28)</f>
        <v>1336183000</v>
      </c>
      <c r="M29" s="55">
        <f>SUM(M22:M28)</f>
        <v>1802938000</v>
      </c>
      <c r="O29" s="55">
        <f>SUM(O22:O28)</f>
        <v>2362368000</v>
      </c>
      <c r="Q29" s="55">
        <f>SUM(Q22:Q28)</f>
        <v>2291440000</v>
      </c>
      <c r="S29" s="55">
        <f>SUM(S22:S28)</f>
        <v>3024741000</v>
      </c>
      <c r="U29" s="55">
        <v>4484127000</v>
      </c>
      <c r="W29" s="55">
        <f>SUM(W22:W28)</f>
        <v>4455671000</v>
      </c>
      <c r="Y29" s="55">
        <f>SUM(Y22:Y28)</f>
        <v>4355537000</v>
      </c>
      <c r="AA29" s="55">
        <f>SUM(AA22:AA28)</f>
        <v>4601622000</v>
      </c>
      <c r="AB29" s="14"/>
      <c r="AC29" s="55">
        <f>SUM(AC22:AC28)</f>
        <v>5294603000</v>
      </c>
      <c r="AE29" s="55">
        <f>SUM(AE22:AE28)</f>
        <v>4996713000</v>
      </c>
      <c r="AG29" s="55">
        <f>SUM(AG22:AG28)</f>
        <v>5621432000</v>
      </c>
      <c r="AI29" s="55">
        <f>SUM(AI22:AI28)</f>
        <v>965177000</v>
      </c>
      <c r="AK29" s="55">
        <f>SUM(AK22:AK28)</f>
        <v>2291440000</v>
      </c>
      <c r="AM29" s="55">
        <f>SUM(AM22:AM28)</f>
        <v>4355537000</v>
      </c>
      <c r="AO29" s="55">
        <f>SUM(AO22:AO28)</f>
        <v>5621432000</v>
      </c>
    </row>
    <row r="30" spans="1:41" ht="14.25" customHeight="1" x14ac:dyDescent="0.15">
      <c r="C30" s="20"/>
      <c r="E30" s="20"/>
      <c r="G30" s="20"/>
      <c r="I30" s="20"/>
      <c r="K30" s="20"/>
      <c r="M30" s="20"/>
      <c r="O30" s="20"/>
      <c r="Q30" s="20"/>
      <c r="S30" s="20"/>
      <c r="U30" s="20"/>
      <c r="W30" s="20"/>
      <c r="Y30" s="20"/>
      <c r="AA30" s="20"/>
      <c r="AC30" s="20"/>
      <c r="AE30" s="20"/>
      <c r="AG30" s="20"/>
      <c r="AI30" s="20"/>
      <c r="AK30" s="20"/>
      <c r="AM30" s="20"/>
      <c r="AO30" s="20"/>
    </row>
    <row r="31" spans="1:41" ht="14.25" customHeight="1" x14ac:dyDescent="0.15">
      <c r="A31" s="11" t="s">
        <v>106</v>
      </c>
      <c r="AG31" s="3"/>
    </row>
    <row r="32" spans="1:41" ht="14.25" customHeight="1" x14ac:dyDescent="0.15">
      <c r="A32" s="12" t="s">
        <v>107</v>
      </c>
      <c r="C32" s="13">
        <v>813555000</v>
      </c>
      <c r="E32" s="13">
        <v>804170000</v>
      </c>
      <c r="G32" s="13">
        <v>804170000</v>
      </c>
      <c r="I32" s="13">
        <v>804170000</v>
      </c>
      <c r="K32" s="13">
        <v>1327163000</v>
      </c>
      <c r="M32" s="13">
        <v>1327271000</v>
      </c>
      <c r="O32" s="13">
        <v>0</v>
      </c>
      <c r="Q32" s="56">
        <v>0</v>
      </c>
      <c r="S32" s="56">
        <v>0</v>
      </c>
      <c r="U32" s="56">
        <v>0</v>
      </c>
      <c r="W32" s="56">
        <v>0</v>
      </c>
      <c r="Y32" s="56">
        <v>0</v>
      </c>
      <c r="AA32" s="56">
        <v>0</v>
      </c>
      <c r="AC32" s="56">
        <v>0</v>
      </c>
      <c r="AG32" s="56">
        <v>0</v>
      </c>
      <c r="AI32" s="13">
        <v>804170000</v>
      </c>
      <c r="AK32" s="13">
        <v>0</v>
      </c>
      <c r="AM32" s="13">
        <v>0</v>
      </c>
      <c r="AO32" s="13">
        <v>0</v>
      </c>
    </row>
    <row r="33" spans="1:41" ht="14.25" customHeight="1" x14ac:dyDescent="0.15">
      <c r="A33" s="12" t="s">
        <v>108</v>
      </c>
      <c r="C33" s="18">
        <v>0</v>
      </c>
      <c r="E33" s="18">
        <v>0</v>
      </c>
      <c r="G33" s="18">
        <v>0</v>
      </c>
      <c r="I33" s="18">
        <v>0</v>
      </c>
      <c r="K33" s="18">
        <v>0</v>
      </c>
      <c r="M33" s="18">
        <v>0</v>
      </c>
      <c r="O33" s="18">
        <v>2000</v>
      </c>
      <c r="Q33" s="18">
        <v>2000</v>
      </c>
      <c r="S33" s="18">
        <v>2000</v>
      </c>
      <c r="U33" s="18">
        <v>2000</v>
      </c>
      <c r="W33" s="18">
        <v>2000</v>
      </c>
      <c r="Y33" s="18">
        <v>2000</v>
      </c>
      <c r="AA33" s="18">
        <v>2000</v>
      </c>
      <c r="AB33" s="14"/>
      <c r="AC33" s="18">
        <v>2000</v>
      </c>
      <c r="AE33" s="18">
        <v>2000</v>
      </c>
      <c r="AG33" s="18">
        <v>2000</v>
      </c>
      <c r="AI33" s="18">
        <v>0</v>
      </c>
      <c r="AK33" s="18">
        <v>2000</v>
      </c>
      <c r="AM33" s="18">
        <v>2000</v>
      </c>
      <c r="AO33" s="18">
        <v>2000</v>
      </c>
    </row>
    <row r="34" spans="1:41" ht="14.25" customHeight="1" x14ac:dyDescent="0.15">
      <c r="A34" s="12" t="s">
        <v>109</v>
      </c>
      <c r="C34" s="18">
        <v>0</v>
      </c>
      <c r="E34" s="18">
        <v>0</v>
      </c>
      <c r="G34" s="18">
        <v>0</v>
      </c>
      <c r="I34" s="18">
        <v>0</v>
      </c>
      <c r="K34" s="18">
        <v>0</v>
      </c>
      <c r="M34" s="18">
        <v>0</v>
      </c>
      <c r="O34" s="18">
        <v>1000</v>
      </c>
      <c r="Q34" s="18">
        <v>1000</v>
      </c>
      <c r="S34" s="18">
        <v>1000</v>
      </c>
      <c r="U34" s="18">
        <v>1000</v>
      </c>
      <c r="W34" s="18">
        <v>1000</v>
      </c>
      <c r="Y34" s="18">
        <v>1000</v>
      </c>
      <c r="AA34" s="18">
        <v>1000</v>
      </c>
      <c r="AB34" s="14"/>
      <c r="AC34" s="18">
        <v>1000</v>
      </c>
      <c r="AE34" s="18">
        <v>1000</v>
      </c>
      <c r="AG34" s="18">
        <v>1000</v>
      </c>
      <c r="AI34" s="18">
        <v>0</v>
      </c>
      <c r="AK34" s="18">
        <v>1000</v>
      </c>
      <c r="AM34" s="18">
        <v>1000</v>
      </c>
      <c r="AO34" s="18">
        <v>1000</v>
      </c>
    </row>
    <row r="35" spans="1:41" ht="14.25" customHeight="1" x14ac:dyDescent="0.15">
      <c r="A35" s="11" t="s">
        <v>110</v>
      </c>
      <c r="C35" s="18">
        <v>64890000</v>
      </c>
      <c r="E35" s="18">
        <v>59195000</v>
      </c>
      <c r="G35" s="18">
        <v>67809000</v>
      </c>
      <c r="I35" s="18">
        <v>80373000</v>
      </c>
      <c r="K35" s="18">
        <v>114226000</v>
      </c>
      <c r="M35" s="18">
        <v>142477000</v>
      </c>
      <c r="O35" s="18">
        <v>3175713000</v>
      </c>
      <c r="Q35" s="18">
        <v>3467236000</v>
      </c>
      <c r="S35" s="18">
        <v>3579763000</v>
      </c>
      <c r="U35" s="18">
        <v>3828778000</v>
      </c>
      <c r="W35" s="18">
        <v>3987881000</v>
      </c>
      <c r="Y35" s="18">
        <v>4231303000</v>
      </c>
      <c r="AA35" s="18">
        <v>4454829000</v>
      </c>
      <c r="AB35" s="14"/>
      <c r="AC35" s="18">
        <v>4716385000</v>
      </c>
      <c r="AE35" s="18">
        <v>4918756000</v>
      </c>
      <c r="AG35" s="18">
        <v>5140850000</v>
      </c>
      <c r="AI35" s="18">
        <v>80373000</v>
      </c>
      <c r="AK35" s="18">
        <v>3467236000</v>
      </c>
      <c r="AM35" s="18">
        <v>4231303000</v>
      </c>
      <c r="AO35" s="18">
        <v>5140850000</v>
      </c>
    </row>
    <row r="36" spans="1:41" ht="14.25" customHeight="1" x14ac:dyDescent="0.15">
      <c r="A36" s="11" t="s">
        <v>111</v>
      </c>
      <c r="C36" s="18">
        <v>-349898000</v>
      </c>
      <c r="E36" s="18">
        <v>-396361000</v>
      </c>
      <c r="G36" s="18">
        <v>-481981000</v>
      </c>
      <c r="I36" s="18">
        <v>-447167000</v>
      </c>
      <c r="K36" s="18">
        <v>-461093000</v>
      </c>
      <c r="M36" s="18">
        <v>-487703000</v>
      </c>
      <c r="O36" s="18">
        <v>-774765000</v>
      </c>
      <c r="Q36" s="18">
        <v>-898485000</v>
      </c>
      <c r="S36" s="18">
        <v>-1205100000</v>
      </c>
      <c r="U36" s="18">
        <v>-1364835000</v>
      </c>
      <c r="W36" s="18">
        <v>-1419506000</v>
      </c>
      <c r="Y36" s="18">
        <v>-1605902000</v>
      </c>
      <c r="AA36" s="18">
        <v>-1857171000</v>
      </c>
      <c r="AB36" s="14"/>
      <c r="AC36" s="18">
        <v>-2179608000</v>
      </c>
      <c r="AE36" s="18">
        <v>-2385285000</v>
      </c>
      <c r="AG36" s="18">
        <v>-2591247000</v>
      </c>
      <c r="AI36" s="18">
        <v>-447167000</v>
      </c>
      <c r="AK36" s="18">
        <v>-898485000</v>
      </c>
      <c r="AM36" s="18">
        <v>-1605902000</v>
      </c>
      <c r="AO36" s="18">
        <v>-2591247000</v>
      </c>
    </row>
    <row r="37" spans="1:41" ht="14.25" customHeight="1" x14ac:dyDescent="0.15">
      <c r="A37" s="11" t="s">
        <v>112</v>
      </c>
      <c r="C37" s="15">
        <v>25000</v>
      </c>
      <c r="E37" s="15">
        <v>10000</v>
      </c>
      <c r="G37" s="15">
        <v>-864000</v>
      </c>
      <c r="I37" s="15">
        <v>-302000</v>
      </c>
      <c r="K37" s="15">
        <v>103000</v>
      </c>
      <c r="M37" s="15">
        <v>1917000</v>
      </c>
      <c r="O37" s="15">
        <v>4746000</v>
      </c>
      <c r="Q37" s="15">
        <v>6773000</v>
      </c>
      <c r="S37" s="15">
        <v>2692000</v>
      </c>
      <c r="U37" s="15">
        <v>4376000</v>
      </c>
      <c r="W37" s="15">
        <v>7677000</v>
      </c>
      <c r="Y37" s="15">
        <v>-7149000</v>
      </c>
      <c r="AA37" s="15">
        <v>-34223000</v>
      </c>
      <c r="AB37" s="14"/>
      <c r="AC37" s="15">
        <v>-26632000</v>
      </c>
      <c r="AE37" s="15">
        <v>-22338000</v>
      </c>
      <c r="AG37" s="15">
        <v>-15423000</v>
      </c>
      <c r="AI37" s="15">
        <v>-302000</v>
      </c>
      <c r="AK37" s="15">
        <v>6773000</v>
      </c>
      <c r="AM37" s="15">
        <v>-7149000</v>
      </c>
      <c r="AO37" s="15">
        <v>-15423000</v>
      </c>
    </row>
    <row r="38" spans="1:41" ht="14.25" customHeight="1" x14ac:dyDescent="0.15">
      <c r="A38" s="9" t="s">
        <v>113</v>
      </c>
      <c r="C38" s="55">
        <f>SUM(C33:C37)</f>
        <v>-284983000</v>
      </c>
      <c r="E38" s="55">
        <f>SUM(E33:E37)</f>
        <v>-337156000</v>
      </c>
      <c r="G38" s="55">
        <f>SUM(G33:G37)</f>
        <v>-415036000</v>
      </c>
      <c r="I38" s="55">
        <f>SUM(I33:I37)</f>
        <v>-367096000</v>
      </c>
      <c r="K38" s="55">
        <f>SUM(K33:K37)</f>
        <v>-346764000</v>
      </c>
      <c r="M38" s="55">
        <f>SUM(M33:M37)</f>
        <v>-343309000</v>
      </c>
      <c r="O38" s="55">
        <f>SUM(O33:O37)</f>
        <v>2405697000</v>
      </c>
      <c r="Q38" s="55">
        <f>SUM(Q33:Q37)</f>
        <v>2575527000</v>
      </c>
      <c r="S38" s="55">
        <f>SUM(S33:S37)</f>
        <v>2377358000</v>
      </c>
      <c r="U38" s="55">
        <f>SUM(U33:U37)</f>
        <v>2468322000</v>
      </c>
      <c r="W38" s="55">
        <f>SUM(W33:W37)</f>
        <v>2576055000</v>
      </c>
      <c r="Y38" s="55">
        <f>SUM(Y33:Y37)</f>
        <v>2618255000</v>
      </c>
      <c r="AA38" s="55">
        <f>SUM(AA33:AA37)</f>
        <v>2563438000</v>
      </c>
      <c r="AC38" s="55">
        <f>SUM(AC33:AC37)</f>
        <v>2510148000</v>
      </c>
      <c r="AE38" s="55">
        <f>SUM(AE33:AE37)</f>
        <v>2511136000</v>
      </c>
      <c r="AG38" s="55">
        <f>SUM(AG33:AG37)</f>
        <v>2534183000</v>
      </c>
      <c r="AI38" s="55">
        <f>SUM(AI33:AI37)</f>
        <v>-367096000</v>
      </c>
      <c r="AK38" s="55">
        <f>SUM(AK33:AK37)</f>
        <v>2575527000</v>
      </c>
      <c r="AM38" s="55">
        <f>SUM(AM33:AM37)</f>
        <v>2618255000</v>
      </c>
      <c r="AO38" s="55">
        <f>SUM(AO33:AO37)</f>
        <v>2534183000</v>
      </c>
    </row>
    <row r="39" spans="1:41" ht="25" customHeight="1" x14ac:dyDescent="0.15">
      <c r="A39" s="9" t="s">
        <v>114</v>
      </c>
      <c r="C39" s="26">
        <f>C29+C32+C38</f>
        <v>1191348000</v>
      </c>
      <c r="E39" s="26">
        <f>E29+E32+E38</f>
        <v>1326785000</v>
      </c>
      <c r="G39" s="26">
        <f>G29+G32+G38</f>
        <v>1217756000</v>
      </c>
      <c r="I39" s="26">
        <f>I29+I32+I38</f>
        <v>1402251000</v>
      </c>
      <c r="K39" s="26">
        <f>K29+K32+K38</f>
        <v>2316582000</v>
      </c>
      <c r="M39" s="26">
        <f>M29+M32+M38</f>
        <v>2786900000</v>
      </c>
      <c r="O39" s="26">
        <f>O29+O32+O38</f>
        <v>4768065000</v>
      </c>
      <c r="Q39" s="26">
        <f>Q29+Q32+Q38</f>
        <v>4866967000</v>
      </c>
      <c r="S39" s="26">
        <f>S29+S32+S38</f>
        <v>5402099000</v>
      </c>
      <c r="U39" s="26">
        <f>U29+U32+U38</f>
        <v>6952449000</v>
      </c>
      <c r="W39" s="26">
        <f>W29+W32+W38</f>
        <v>7031726000</v>
      </c>
      <c r="Y39" s="26">
        <f>Y29+Y32+Y38</f>
        <v>6973792000</v>
      </c>
      <c r="AA39" s="26">
        <f>AA29+AA32+AA38</f>
        <v>7165060000</v>
      </c>
      <c r="AC39" s="26">
        <f>AC29+AC32+AC38</f>
        <v>7804751000</v>
      </c>
      <c r="AE39" s="26">
        <f>AE29+AE32+AE38</f>
        <v>7507849000</v>
      </c>
      <c r="AG39" s="26">
        <f>AG29+AG32+AG38</f>
        <v>8155615000</v>
      </c>
      <c r="AI39" s="26">
        <f>AI29+AI32+AI38</f>
        <v>1402251000</v>
      </c>
      <c r="AK39" s="26">
        <f>AK29+AK32+AK38</f>
        <v>4866967000</v>
      </c>
      <c r="AM39" s="26">
        <f>AM29+AM32+AM38</f>
        <v>6973792000</v>
      </c>
      <c r="AO39" s="26">
        <f>AO29+AO32+AO38</f>
        <v>8155615000</v>
      </c>
    </row>
    <row r="40" spans="1:41" ht="14.25" customHeight="1" x14ac:dyDescent="0.15">
      <c r="C40" s="57"/>
      <c r="E40" s="57"/>
      <c r="G40" s="57"/>
      <c r="I40" s="57"/>
      <c r="K40" s="57"/>
      <c r="M40" s="57"/>
      <c r="O40" s="57"/>
      <c r="Q40" s="57"/>
      <c r="S40" s="57"/>
      <c r="U40" s="57"/>
      <c r="W40" s="57"/>
      <c r="Y40" s="58"/>
      <c r="AA40" s="58"/>
      <c r="AC40" s="58"/>
      <c r="AE40" s="58"/>
      <c r="AG40" s="58"/>
      <c r="AI40" s="58"/>
      <c r="AK40" s="59"/>
      <c r="AM40" s="59"/>
      <c r="AO40" s="59"/>
    </row>
    <row r="41" spans="1:41" ht="14.25" customHeight="1" x14ac:dyDescent="0.15">
      <c r="A41" s="89" t="s">
        <v>47</v>
      </c>
      <c r="B41" s="85"/>
      <c r="C41" s="85"/>
      <c r="D41" s="85"/>
      <c r="E41" s="85"/>
      <c r="F41" s="85"/>
      <c r="G41" s="85"/>
      <c r="H41" s="85"/>
      <c r="I41" s="85"/>
      <c r="J41" s="85"/>
      <c r="K41" s="85"/>
      <c r="L41" s="85"/>
      <c r="M41" s="85"/>
      <c r="N41" s="85"/>
      <c r="O41" s="85"/>
      <c r="P41" s="85"/>
      <c r="Q41" s="85"/>
    </row>
    <row r="42" spans="1:41" ht="14.25" customHeight="1" x14ac:dyDescent="0.15">
      <c r="A42" s="88" t="s">
        <v>48</v>
      </c>
      <c r="B42" s="85"/>
      <c r="C42" s="85"/>
      <c r="D42" s="85"/>
      <c r="E42" s="85"/>
      <c r="F42" s="85"/>
      <c r="G42" s="85"/>
      <c r="H42" s="85"/>
      <c r="I42" s="85"/>
      <c r="J42" s="85"/>
      <c r="K42" s="85"/>
      <c r="L42" s="85"/>
      <c r="M42" s="85"/>
      <c r="N42" s="85"/>
      <c r="O42" s="85"/>
      <c r="P42" s="85"/>
      <c r="Q42" s="85"/>
    </row>
    <row r="43" spans="1:41" ht="14.25" customHeight="1" x14ac:dyDescent="0.15"/>
    <row r="44" spans="1:41" ht="14.25" customHeight="1" x14ac:dyDescent="0.15"/>
    <row r="45" spans="1:41" ht="14.25" customHeight="1" x14ac:dyDescent="0.15"/>
    <row r="46" spans="1:41" ht="14.25" customHeight="1" x14ac:dyDescent="0.15"/>
    <row r="47" spans="1:41" ht="15" customHeight="1" x14ac:dyDescent="0.15"/>
    <row r="48" spans="1:41" ht="15" customHeight="1" x14ac:dyDescent="0.15"/>
    <row r="49" ht="15" customHeight="1" x14ac:dyDescent="0.15"/>
    <row r="50" ht="15" customHeight="1" x14ac:dyDescent="0.15"/>
  </sheetData>
  <mergeCells count="3">
    <mergeCell ref="AI3:AO3"/>
    <mergeCell ref="A42:Q42"/>
    <mergeCell ref="A41:Q4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41"/>
  <sheetViews>
    <sheetView tabSelected="1" showRuler="0" workbookViewId="0">
      <selection activeCell="AA6" sqref="AA6:AG8"/>
    </sheetView>
  </sheetViews>
  <sheetFormatPr baseColWidth="10" defaultColWidth="12.83203125" defaultRowHeight="13" x14ac:dyDescent="0.15"/>
  <cols>
    <col min="1" max="1" width="62" customWidth="1"/>
    <col min="2" max="2" width="0" hidden="1" customWidth="1"/>
    <col min="3" max="3" width="14" customWidth="1"/>
    <col min="4" max="4" width="0" hidden="1" customWidth="1"/>
    <col min="5" max="5" width="14" customWidth="1"/>
    <col min="6" max="6" width="0" hidden="1" customWidth="1"/>
    <col min="7" max="7" width="14" customWidth="1"/>
    <col min="8" max="8" width="0" hidden="1" customWidth="1"/>
    <col min="9" max="9" width="14" customWidth="1"/>
    <col min="10" max="10" width="0" hidden="1" customWidth="1"/>
    <col min="11" max="11" width="14" customWidth="1"/>
    <col min="12" max="12" width="0" hidden="1" customWidth="1"/>
    <col min="13" max="13" width="14" customWidth="1"/>
    <col min="14" max="14" width="0" hidden="1" customWidth="1"/>
    <col min="15" max="15" width="14" customWidth="1"/>
    <col min="16" max="16" width="0" hidden="1" customWidth="1"/>
    <col min="17" max="17" width="14" customWidth="1"/>
    <col min="18" max="18" width="0" hidden="1" customWidth="1"/>
    <col min="19" max="19" width="14" customWidth="1"/>
    <col min="20" max="20" width="0" hidden="1" customWidth="1"/>
    <col min="21" max="21" width="14" customWidth="1"/>
    <col min="22" max="22" width="0" hidden="1" customWidth="1"/>
    <col min="23" max="23" width="14" customWidth="1"/>
    <col min="24" max="24" width="0" hidden="1" customWidth="1"/>
    <col min="25" max="25" width="14" customWidth="1"/>
    <col min="26" max="26" width="0" hidden="1" customWidth="1"/>
    <col min="27" max="27" width="14" customWidth="1"/>
    <col min="28" max="28" width="0" hidden="1" customWidth="1"/>
    <col min="29" max="29" width="14" customWidth="1"/>
    <col min="30" max="30" width="0" hidden="1" customWidth="1"/>
    <col min="31" max="31" width="14" customWidth="1"/>
    <col min="32" max="32" width="0" hidden="1" customWidth="1"/>
    <col min="33" max="33" width="14" customWidth="1"/>
    <col min="34" max="34" width="1.5" customWidth="1"/>
    <col min="35" max="35" width="14" customWidth="1"/>
    <col min="36" max="36" width="0" hidden="1" customWidth="1"/>
    <col min="37" max="37" width="14" customWidth="1"/>
    <col min="38" max="38" width="0" hidden="1" customWidth="1"/>
    <col min="39" max="39" width="14" customWidth="1"/>
    <col min="40" max="40" width="0" hidden="1" customWidth="1"/>
    <col min="41" max="41" width="14" customWidth="1"/>
  </cols>
  <sheetData>
    <row r="1" spans="1:41" ht="17.5" customHeight="1" x14ac:dyDescent="0.15">
      <c r="A1" s="25" t="s">
        <v>5</v>
      </c>
    </row>
    <row r="2" spans="1:41" ht="34.25" customHeight="1" x14ac:dyDescent="0.15">
      <c r="A2" s="14" t="s">
        <v>115</v>
      </c>
      <c r="AG2" s="6"/>
      <c r="AO2" s="6"/>
    </row>
    <row r="3" spans="1:41" ht="17.5" customHeight="1" x14ac:dyDescent="0.15">
      <c r="A3" s="14" t="s">
        <v>116</v>
      </c>
      <c r="C3" s="87" t="s">
        <v>8</v>
      </c>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I3" s="87" t="s">
        <v>9</v>
      </c>
      <c r="AJ3" s="85"/>
      <c r="AK3" s="85"/>
      <c r="AL3" s="85"/>
      <c r="AM3" s="85"/>
      <c r="AN3" s="85"/>
      <c r="AO3" s="85"/>
    </row>
    <row r="4" spans="1:41" ht="25" customHeight="1" x14ac:dyDescent="0.15">
      <c r="C4" s="35">
        <v>43738</v>
      </c>
      <c r="D4" s="35"/>
      <c r="E4" s="35">
        <v>43830</v>
      </c>
      <c r="F4" s="35"/>
      <c r="G4" s="35">
        <v>43920</v>
      </c>
      <c r="H4" s="35"/>
      <c r="I4" s="35">
        <v>44012</v>
      </c>
      <c r="J4" s="20"/>
      <c r="K4" s="35">
        <v>44104</v>
      </c>
      <c r="L4" s="35"/>
      <c r="M4" s="35">
        <v>44196</v>
      </c>
      <c r="N4" s="35"/>
      <c r="O4" s="35">
        <v>44286</v>
      </c>
      <c r="P4" s="35"/>
      <c r="Q4" s="35">
        <v>44377</v>
      </c>
      <c r="R4" s="35"/>
      <c r="S4" s="35">
        <v>44469</v>
      </c>
      <c r="T4" s="35"/>
      <c r="U4" s="35">
        <v>44561</v>
      </c>
      <c r="V4" s="35"/>
      <c r="W4" s="35">
        <v>44651</v>
      </c>
      <c r="X4" s="35"/>
      <c r="Y4" s="35">
        <v>44742</v>
      </c>
      <c r="Z4" s="35"/>
      <c r="AA4" s="35">
        <v>44834</v>
      </c>
      <c r="AB4" s="35"/>
      <c r="AC4" s="35">
        <v>44926</v>
      </c>
      <c r="AD4" s="35"/>
      <c r="AE4" s="35">
        <v>45016</v>
      </c>
      <c r="AF4" s="35"/>
      <c r="AG4" s="35">
        <v>45107</v>
      </c>
      <c r="AI4" s="8">
        <v>44012</v>
      </c>
      <c r="AJ4" s="32"/>
      <c r="AK4" s="8">
        <v>44377</v>
      </c>
      <c r="AL4" s="32"/>
      <c r="AM4" s="8">
        <v>44742</v>
      </c>
      <c r="AN4" s="32"/>
      <c r="AO4" s="8">
        <v>45107</v>
      </c>
    </row>
    <row r="5" spans="1:41" ht="14.25" customHeight="1" x14ac:dyDescent="0.15">
      <c r="A5" s="9" t="s">
        <v>117</v>
      </c>
      <c r="AI5" s="36"/>
      <c r="AK5" s="36"/>
      <c r="AM5" s="36"/>
      <c r="AO5" s="36"/>
    </row>
    <row r="6" spans="1:41" ht="14.25" customHeight="1" x14ac:dyDescent="0.15">
      <c r="A6" s="11" t="s">
        <v>118</v>
      </c>
      <c r="C6" s="60">
        <v>600000000</v>
      </c>
      <c r="D6" s="14"/>
      <c r="E6" s="60">
        <v>800000000</v>
      </c>
      <c r="F6" s="14"/>
      <c r="G6" s="60">
        <v>700000000</v>
      </c>
      <c r="H6" s="14"/>
      <c r="I6" s="60">
        <v>600000000</v>
      </c>
      <c r="J6" s="14"/>
      <c r="K6" s="60">
        <v>800000000</v>
      </c>
      <c r="L6" s="14"/>
      <c r="M6" s="60">
        <v>1100000000</v>
      </c>
      <c r="N6" s="14"/>
      <c r="O6" s="60">
        <v>1300000000</v>
      </c>
      <c r="P6" s="14"/>
      <c r="Q6" s="60">
        <v>1500000000</v>
      </c>
      <c r="R6" s="14"/>
      <c r="S6" s="60">
        <v>1600000000</v>
      </c>
      <c r="T6" s="14"/>
      <c r="U6" s="60">
        <v>2500000000</v>
      </c>
      <c r="V6" s="14"/>
      <c r="W6" s="60">
        <v>2200000000</v>
      </c>
      <c r="X6" s="14"/>
      <c r="Y6" s="60">
        <v>2700000000</v>
      </c>
      <c r="Z6" s="14"/>
      <c r="AA6" s="60">
        <v>2800000000</v>
      </c>
      <c r="AB6" s="14"/>
      <c r="AC6" s="60">
        <v>3800000000</v>
      </c>
      <c r="AD6" s="14"/>
      <c r="AE6" s="60">
        <v>3200000000</v>
      </c>
      <c r="AF6" s="21"/>
      <c r="AG6" s="60">
        <v>4000000000</v>
      </c>
      <c r="AH6" s="3"/>
      <c r="AI6" s="60">
        <v>2700000000</v>
      </c>
      <c r="AJ6" s="3"/>
      <c r="AK6" s="60">
        <v>4700000000</v>
      </c>
      <c r="AL6" s="3"/>
      <c r="AM6" s="60">
        <v>9000000000</v>
      </c>
      <c r="AN6" s="21"/>
      <c r="AO6" s="60">
        <v>13800000000</v>
      </c>
    </row>
    <row r="7" spans="1:41" ht="14.25" customHeight="1" x14ac:dyDescent="0.15">
      <c r="A7" s="11" t="s">
        <v>119</v>
      </c>
      <c r="C7" s="60">
        <v>300000000</v>
      </c>
      <c r="D7" s="21"/>
      <c r="E7" s="60">
        <v>500000000</v>
      </c>
      <c r="F7" s="3"/>
      <c r="G7" s="60">
        <v>500000000</v>
      </c>
      <c r="H7" s="3"/>
      <c r="I7" s="60">
        <v>700000000</v>
      </c>
      <c r="J7" s="3"/>
      <c r="K7" s="60">
        <v>700000000</v>
      </c>
      <c r="L7" s="3"/>
      <c r="M7" s="60">
        <v>1000000000</v>
      </c>
      <c r="N7" s="3"/>
      <c r="O7" s="60">
        <v>1000000000</v>
      </c>
      <c r="P7" s="3"/>
      <c r="Q7" s="60">
        <v>900000000</v>
      </c>
      <c r="R7" s="3"/>
      <c r="S7" s="60">
        <v>700000000</v>
      </c>
      <c r="T7" s="3"/>
      <c r="U7" s="60">
        <v>1200000000</v>
      </c>
      <c r="V7" s="3"/>
      <c r="W7" s="60">
        <v>1000000000</v>
      </c>
      <c r="X7" s="3"/>
      <c r="Y7" s="60">
        <v>1000000000</v>
      </c>
      <c r="Z7" s="3"/>
      <c r="AA7" s="60">
        <v>800000000</v>
      </c>
      <c r="AB7" s="3"/>
      <c r="AC7" s="60">
        <v>500000000</v>
      </c>
      <c r="AD7" s="21"/>
      <c r="AE7" s="60">
        <v>700000000</v>
      </c>
      <c r="AF7" s="21"/>
      <c r="AG7" s="60">
        <v>600000000</v>
      </c>
      <c r="AH7" s="3"/>
      <c r="AI7" s="60">
        <v>2000000000</v>
      </c>
      <c r="AJ7" s="3"/>
      <c r="AK7" s="60">
        <v>3600000000</v>
      </c>
      <c r="AL7" s="3"/>
      <c r="AM7" s="60">
        <v>4700000000</v>
      </c>
      <c r="AN7" s="21"/>
      <c r="AO7" s="60">
        <v>2700000000</v>
      </c>
    </row>
    <row r="8" spans="1:41" ht="14.25" customHeight="1" x14ac:dyDescent="0.15">
      <c r="A8" s="11" t="s">
        <v>120</v>
      </c>
      <c r="C8" s="24"/>
      <c r="D8" s="14"/>
      <c r="E8" s="24"/>
      <c r="F8" s="14"/>
      <c r="G8" s="24"/>
      <c r="H8" s="14"/>
      <c r="I8" s="24"/>
      <c r="J8" s="14"/>
      <c r="K8" s="24"/>
      <c r="L8" s="14"/>
      <c r="M8" s="24"/>
      <c r="N8" s="14"/>
      <c r="O8" s="24"/>
      <c r="P8" s="14"/>
      <c r="Q8" s="24"/>
      <c r="R8" s="14"/>
      <c r="S8" s="61">
        <v>400000000</v>
      </c>
      <c r="T8" s="14"/>
      <c r="U8" s="61">
        <v>800000000</v>
      </c>
      <c r="V8" s="14"/>
      <c r="W8" s="61">
        <v>700000000</v>
      </c>
      <c r="X8" s="14"/>
      <c r="Y8" s="61">
        <v>800000000</v>
      </c>
      <c r="Z8" s="14"/>
      <c r="AA8" s="61">
        <v>800000000</v>
      </c>
      <c r="AB8" s="14"/>
      <c r="AC8" s="61">
        <v>1300000000</v>
      </c>
      <c r="AD8" s="14"/>
      <c r="AE8" s="61">
        <v>800000000</v>
      </c>
      <c r="AF8" s="21"/>
      <c r="AG8" s="61">
        <v>900000000</v>
      </c>
      <c r="AH8" s="3"/>
      <c r="AI8" s="61">
        <v>0</v>
      </c>
      <c r="AJ8" s="3"/>
      <c r="AK8" s="61">
        <v>0</v>
      </c>
      <c r="AL8" s="3"/>
      <c r="AM8" s="61">
        <v>1800000000</v>
      </c>
      <c r="AN8" s="21"/>
      <c r="AO8" s="61">
        <v>3800000000</v>
      </c>
    </row>
    <row r="9" spans="1:41" ht="15" customHeight="1" x14ac:dyDescent="0.15">
      <c r="A9" s="9" t="s">
        <v>121</v>
      </c>
      <c r="C9" s="62">
        <v>900000000</v>
      </c>
      <c r="D9" s="25"/>
      <c r="E9" s="62">
        <v>1300000000</v>
      </c>
      <c r="F9" s="25"/>
      <c r="G9" s="62">
        <v>1200000000</v>
      </c>
      <c r="H9" s="25"/>
      <c r="I9" s="62">
        <v>1200000000</v>
      </c>
      <c r="J9" s="25"/>
      <c r="K9" s="62">
        <v>1500000000</v>
      </c>
      <c r="L9" s="25"/>
      <c r="M9" s="62">
        <v>2100000000</v>
      </c>
      <c r="N9" s="25"/>
      <c r="O9" s="62">
        <v>2300000000</v>
      </c>
      <c r="P9" s="25"/>
      <c r="Q9" s="62">
        <v>2500000000</v>
      </c>
      <c r="R9" s="25"/>
      <c r="S9" s="62">
        <v>2700000000</v>
      </c>
      <c r="T9" s="25"/>
      <c r="U9" s="62">
        <v>4500000000</v>
      </c>
      <c r="V9" s="25"/>
      <c r="W9" s="62">
        <v>3900000000</v>
      </c>
      <c r="X9" s="25"/>
      <c r="Y9" s="62">
        <v>4400000000</v>
      </c>
      <c r="Z9" s="25"/>
      <c r="AA9" s="62">
        <v>4400000000</v>
      </c>
      <c r="AB9" s="25"/>
      <c r="AC9" s="62">
        <v>5700000000</v>
      </c>
      <c r="AD9" s="25"/>
      <c r="AE9" s="62">
        <v>4600000000</v>
      </c>
      <c r="AF9" s="25"/>
      <c r="AG9" s="62">
        <v>5500000000</v>
      </c>
      <c r="AH9" s="25"/>
      <c r="AI9" s="62">
        <v>4600000000</v>
      </c>
      <c r="AJ9" s="3"/>
      <c r="AK9" s="62">
        <v>8300000000</v>
      </c>
      <c r="AL9" s="3"/>
      <c r="AM9" s="62">
        <v>15500000000</v>
      </c>
      <c r="AN9" s="25"/>
      <c r="AO9" s="62">
        <v>20200000000</v>
      </c>
    </row>
    <row r="10" spans="1:41" ht="15" customHeight="1" x14ac:dyDescent="0.15">
      <c r="A10" s="11" t="s">
        <v>122</v>
      </c>
      <c r="C10" s="63">
        <v>0.69</v>
      </c>
      <c r="D10" s="3"/>
      <c r="E10" s="63">
        <v>0.6</v>
      </c>
      <c r="F10" s="3"/>
      <c r="G10" s="63">
        <v>0.57999999999999996</v>
      </c>
      <c r="H10" s="3"/>
      <c r="I10" s="63">
        <v>0.46</v>
      </c>
      <c r="J10" s="3"/>
      <c r="K10" s="63">
        <v>0.54</v>
      </c>
      <c r="L10" s="3"/>
      <c r="M10" s="63">
        <v>0.54</v>
      </c>
      <c r="N10" s="3"/>
      <c r="O10" s="63">
        <v>0.56999999999999995</v>
      </c>
      <c r="P10" s="3"/>
      <c r="Q10" s="63">
        <v>0.62</v>
      </c>
      <c r="R10" s="3"/>
      <c r="S10" s="63">
        <v>0.56999999999999995</v>
      </c>
      <c r="T10" s="3"/>
      <c r="U10" s="63">
        <v>0.56000000000000005</v>
      </c>
      <c r="V10" s="3"/>
      <c r="W10" s="63">
        <v>0.56999999999999995</v>
      </c>
      <c r="X10" s="3"/>
      <c r="Y10" s="63">
        <v>0.61</v>
      </c>
      <c r="Z10" s="3"/>
      <c r="AA10" s="63">
        <v>0.64</v>
      </c>
      <c r="AB10" s="3"/>
      <c r="AC10" s="63">
        <v>0.67</v>
      </c>
      <c r="AD10" s="3"/>
      <c r="AE10" s="63">
        <v>0.69</v>
      </c>
      <c r="AF10" s="23"/>
      <c r="AG10" s="63">
        <v>0.72</v>
      </c>
      <c r="AH10" s="3"/>
      <c r="AI10" s="63">
        <v>0.56999999999999995</v>
      </c>
      <c r="AJ10" s="3"/>
      <c r="AK10" s="63">
        <v>0.63</v>
      </c>
      <c r="AL10" s="3"/>
      <c r="AM10" s="63">
        <v>0.57999999999999996</v>
      </c>
      <c r="AN10" s="23"/>
      <c r="AO10" s="63">
        <v>0.68</v>
      </c>
    </row>
    <row r="11" spans="1:41" ht="14.25" customHeight="1" x14ac:dyDescent="0.15">
      <c r="A11" s="11" t="s">
        <v>119</v>
      </c>
      <c r="C11" s="64">
        <v>0.31</v>
      </c>
      <c r="D11" s="3"/>
      <c r="E11" s="64">
        <v>0.4</v>
      </c>
      <c r="F11" s="3"/>
      <c r="G11" s="64">
        <v>0.42</v>
      </c>
      <c r="H11" s="3"/>
      <c r="I11" s="64">
        <v>0.54</v>
      </c>
      <c r="J11" s="3"/>
      <c r="K11" s="64">
        <v>0.46</v>
      </c>
      <c r="L11" s="3"/>
      <c r="M11" s="64">
        <v>0.46</v>
      </c>
      <c r="N11" s="3"/>
      <c r="O11" s="64">
        <v>0.43</v>
      </c>
      <c r="P11" s="3"/>
      <c r="Q11" s="64">
        <v>0.38</v>
      </c>
      <c r="R11" s="3"/>
      <c r="S11" s="64">
        <v>0.28000000000000003</v>
      </c>
      <c r="T11" s="3"/>
      <c r="U11" s="64">
        <v>0.26</v>
      </c>
      <c r="V11" s="3"/>
      <c r="W11" s="64">
        <v>0.24</v>
      </c>
      <c r="X11" s="3"/>
      <c r="Y11" s="64">
        <v>0.22</v>
      </c>
      <c r="Z11" s="3"/>
      <c r="AA11" s="64">
        <v>0.19</v>
      </c>
      <c r="AB11" s="3"/>
      <c r="AC11" s="64">
        <v>0.1</v>
      </c>
      <c r="AD11" s="3"/>
      <c r="AE11" s="64">
        <v>0.15</v>
      </c>
      <c r="AF11" s="23"/>
      <c r="AG11" s="64">
        <v>0.11</v>
      </c>
      <c r="AH11" s="3"/>
      <c r="AI11" s="64">
        <v>0.43</v>
      </c>
      <c r="AJ11" s="3"/>
      <c r="AK11" s="64">
        <v>0.37</v>
      </c>
      <c r="AL11" s="3"/>
      <c r="AM11" s="64">
        <v>0.3</v>
      </c>
      <c r="AN11" s="23"/>
      <c r="AO11" s="64">
        <v>0.13</v>
      </c>
    </row>
    <row r="12" spans="1:41" ht="14.25" customHeight="1" x14ac:dyDescent="0.15">
      <c r="A12" s="11" t="s">
        <v>120</v>
      </c>
      <c r="C12" s="64">
        <v>0</v>
      </c>
      <c r="D12" s="3"/>
      <c r="E12" s="64">
        <v>0</v>
      </c>
      <c r="F12" s="3"/>
      <c r="G12" s="64">
        <v>0</v>
      </c>
      <c r="H12" s="3"/>
      <c r="I12" s="64">
        <v>0</v>
      </c>
      <c r="J12" s="3"/>
      <c r="K12" s="64">
        <v>0</v>
      </c>
      <c r="L12" s="3"/>
      <c r="M12" s="64">
        <v>0</v>
      </c>
      <c r="N12" s="3"/>
      <c r="O12" s="64">
        <v>0</v>
      </c>
      <c r="P12" s="3"/>
      <c r="Q12" s="64">
        <v>0</v>
      </c>
      <c r="R12" s="3"/>
      <c r="S12" s="64">
        <v>0.15</v>
      </c>
      <c r="T12" s="3"/>
      <c r="U12" s="64">
        <v>0.18</v>
      </c>
      <c r="V12" s="3"/>
      <c r="W12" s="64">
        <v>0.18</v>
      </c>
      <c r="X12" s="3"/>
      <c r="Y12" s="64">
        <v>0.17</v>
      </c>
      <c r="Z12" s="3"/>
      <c r="AA12" s="64">
        <v>0.18</v>
      </c>
      <c r="AB12" s="3"/>
      <c r="AC12" s="64">
        <v>0.23</v>
      </c>
      <c r="AD12" s="3"/>
      <c r="AE12" s="64">
        <v>0.16</v>
      </c>
      <c r="AF12" s="23"/>
      <c r="AG12" s="64">
        <v>0.17</v>
      </c>
      <c r="AH12" s="3"/>
      <c r="AI12" s="64">
        <v>0</v>
      </c>
      <c r="AJ12" s="3"/>
      <c r="AK12" s="64">
        <v>0</v>
      </c>
      <c r="AL12" s="3"/>
      <c r="AM12" s="64">
        <v>0.12</v>
      </c>
      <c r="AN12" s="23"/>
      <c r="AO12" s="64">
        <v>0.19</v>
      </c>
    </row>
    <row r="13" spans="1:41" ht="14.25" customHeight="1" x14ac:dyDescent="0.15"/>
    <row r="14" spans="1:41" ht="14.25" customHeight="1" x14ac:dyDescent="0.15">
      <c r="A14" s="9" t="s">
        <v>123</v>
      </c>
      <c r="C14" s="10"/>
      <c r="E14" s="10"/>
      <c r="G14" s="10"/>
      <c r="I14" s="10" t="s">
        <v>11</v>
      </c>
      <c r="J14" s="11"/>
      <c r="K14" s="10"/>
      <c r="M14" s="10"/>
      <c r="O14" s="10"/>
      <c r="Q14" s="10"/>
      <c r="S14" s="10"/>
      <c r="U14" s="10"/>
      <c r="W14" s="10"/>
      <c r="Y14" s="10"/>
      <c r="AA14" s="10"/>
      <c r="AC14" s="10"/>
      <c r="AE14" s="10"/>
      <c r="AG14" s="10"/>
      <c r="AI14" s="10"/>
      <c r="AK14" s="10"/>
      <c r="AM14" s="10"/>
      <c r="AO14" s="10"/>
    </row>
    <row r="15" spans="1:41" ht="14.25" customHeight="1" x14ac:dyDescent="0.15">
      <c r="A15" s="11" t="s">
        <v>124</v>
      </c>
      <c r="C15" s="66"/>
      <c r="E15" s="66"/>
      <c r="G15" s="66"/>
      <c r="I15" s="66"/>
      <c r="K15" s="66"/>
      <c r="M15" s="65">
        <v>2600000</v>
      </c>
      <c r="N15" s="14"/>
      <c r="O15" s="65">
        <v>2800000</v>
      </c>
      <c r="P15" s="14"/>
      <c r="Q15" s="65">
        <v>3500000</v>
      </c>
      <c r="R15" s="14"/>
      <c r="S15" s="65">
        <v>5100000</v>
      </c>
      <c r="T15" s="14"/>
      <c r="U15" s="65">
        <v>9500000</v>
      </c>
      <c r="V15" s="14"/>
      <c r="W15" s="65">
        <v>8000000</v>
      </c>
      <c r="X15" s="14"/>
      <c r="Y15" s="65">
        <v>9200000</v>
      </c>
      <c r="Z15" s="14"/>
      <c r="AA15" s="65">
        <v>10300000</v>
      </c>
      <c r="AB15" s="14"/>
      <c r="AC15" s="65">
        <v>15000000</v>
      </c>
      <c r="AD15" s="14"/>
      <c r="AE15" s="65">
        <v>11700000</v>
      </c>
      <c r="AF15" s="21"/>
      <c r="AG15" s="65">
        <v>13500000</v>
      </c>
      <c r="AH15" s="3"/>
      <c r="AI15" s="66"/>
      <c r="AJ15" s="3"/>
      <c r="AK15" s="66"/>
      <c r="AL15" s="3"/>
      <c r="AM15" s="65">
        <v>31800000</v>
      </c>
      <c r="AN15" s="21"/>
      <c r="AO15" s="65">
        <v>50500000</v>
      </c>
    </row>
    <row r="16" spans="1:41" ht="14.25" customHeight="1" x14ac:dyDescent="0.15">
      <c r="A16" s="11" t="s">
        <v>125</v>
      </c>
      <c r="C16" s="68"/>
      <c r="E16" s="68"/>
      <c r="G16" s="68"/>
      <c r="I16" s="68"/>
      <c r="K16" s="68"/>
      <c r="M16" s="67">
        <v>1200000</v>
      </c>
      <c r="N16" s="14"/>
      <c r="O16" s="67">
        <v>1200000</v>
      </c>
      <c r="P16" s="14"/>
      <c r="Q16" s="67">
        <v>1500000</v>
      </c>
      <c r="R16" s="14"/>
      <c r="S16" s="67">
        <v>1600000</v>
      </c>
      <c r="T16" s="14"/>
      <c r="U16" s="67">
        <v>2700000</v>
      </c>
      <c r="V16" s="14"/>
      <c r="W16" s="67">
        <v>2500000</v>
      </c>
      <c r="X16" s="14"/>
      <c r="Y16" s="67">
        <v>2800000</v>
      </c>
      <c r="Z16" s="14"/>
      <c r="AA16" s="67">
        <v>3000000</v>
      </c>
      <c r="AB16" s="14"/>
      <c r="AC16" s="67">
        <v>3500000</v>
      </c>
      <c r="AD16" s="14"/>
      <c r="AE16" s="67">
        <v>2700000</v>
      </c>
      <c r="AF16" s="21"/>
      <c r="AG16" s="67">
        <v>3900000</v>
      </c>
      <c r="AH16" s="3"/>
      <c r="AI16" s="68"/>
      <c r="AJ16" s="3"/>
      <c r="AK16" s="68"/>
      <c r="AL16" s="3"/>
      <c r="AM16" s="67">
        <v>9600000</v>
      </c>
      <c r="AN16" s="21"/>
      <c r="AO16" s="67">
        <v>13000000</v>
      </c>
    </row>
    <row r="17" spans="1:41" ht="14.25" customHeight="1" x14ac:dyDescent="0.15">
      <c r="A17" s="9" t="s">
        <v>121</v>
      </c>
      <c r="C17" s="19">
        <v>1451000</v>
      </c>
      <c r="E17" s="19">
        <v>2361000</v>
      </c>
      <c r="G17" s="19">
        <v>2013000</v>
      </c>
      <c r="I17" s="19">
        <v>1791000</v>
      </c>
      <c r="K17" s="19">
        <v>2233000</v>
      </c>
      <c r="M17" s="69">
        <v>3800000</v>
      </c>
      <c r="N17" s="25"/>
      <c r="O17" s="69">
        <v>4000000</v>
      </c>
      <c r="P17" s="25"/>
      <c r="Q17" s="69">
        <v>5000000</v>
      </c>
      <c r="R17" s="25"/>
      <c r="S17" s="69">
        <v>6700000</v>
      </c>
      <c r="T17" s="25"/>
      <c r="U17" s="69">
        <v>12200000</v>
      </c>
      <c r="V17" s="25"/>
      <c r="W17" s="69">
        <v>10500000</v>
      </c>
      <c r="X17" s="25"/>
      <c r="Y17" s="69">
        <v>12000000</v>
      </c>
      <c r="Z17" s="25"/>
      <c r="AA17" s="69">
        <v>13300000</v>
      </c>
      <c r="AB17" s="25"/>
      <c r="AC17" s="69">
        <v>18400000</v>
      </c>
      <c r="AD17" s="25"/>
      <c r="AE17" s="69">
        <v>14400000</v>
      </c>
      <c r="AF17" s="25"/>
      <c r="AG17" s="69">
        <v>17400000</v>
      </c>
      <c r="AH17" s="3"/>
      <c r="AI17" s="70">
        <v>7600000</v>
      </c>
      <c r="AJ17" s="71"/>
      <c r="AK17" s="70">
        <v>15100000</v>
      </c>
      <c r="AL17" s="3"/>
      <c r="AM17" s="69">
        <v>41400000</v>
      </c>
      <c r="AN17" s="25"/>
      <c r="AO17" s="69">
        <v>63500000</v>
      </c>
    </row>
    <row r="18" spans="1:41" ht="14.25" customHeight="1" x14ac:dyDescent="0.15">
      <c r="A18" s="11" t="s">
        <v>126</v>
      </c>
      <c r="C18" s="72"/>
      <c r="E18" s="72"/>
      <c r="G18" s="72"/>
      <c r="I18" s="72"/>
      <c r="K18" s="72"/>
      <c r="M18" s="63">
        <v>0.68</v>
      </c>
      <c r="N18" s="14"/>
      <c r="O18" s="63">
        <v>0.7</v>
      </c>
      <c r="P18" s="14"/>
      <c r="Q18" s="63">
        <v>0.71</v>
      </c>
      <c r="R18" s="14"/>
      <c r="S18" s="63">
        <v>0.76</v>
      </c>
      <c r="T18" s="14"/>
      <c r="U18" s="63">
        <v>0.78</v>
      </c>
      <c r="V18" s="14"/>
      <c r="W18" s="63">
        <v>0.77</v>
      </c>
      <c r="X18" s="14"/>
      <c r="Y18" s="63">
        <v>0.77</v>
      </c>
      <c r="Z18" s="14"/>
      <c r="AA18" s="63">
        <v>0.78</v>
      </c>
      <c r="AB18" s="14"/>
      <c r="AC18" s="63">
        <v>0.81</v>
      </c>
      <c r="AD18" s="14"/>
      <c r="AE18" s="63">
        <v>0.81</v>
      </c>
      <c r="AF18" s="23"/>
      <c r="AG18" s="63">
        <v>0.77</v>
      </c>
      <c r="AH18" s="3"/>
      <c r="AI18" s="72"/>
      <c r="AJ18" s="3"/>
      <c r="AK18" s="72"/>
      <c r="AL18" s="3"/>
      <c r="AM18" s="63">
        <v>0.77</v>
      </c>
      <c r="AN18" s="23"/>
      <c r="AO18" s="63">
        <v>0.8</v>
      </c>
    </row>
    <row r="19" spans="1:41" ht="14.25" customHeight="1" x14ac:dyDescent="0.15">
      <c r="A19" s="11" t="s">
        <v>127</v>
      </c>
      <c r="C19" s="73"/>
      <c r="E19" s="73"/>
      <c r="G19" s="73"/>
      <c r="I19" s="73"/>
      <c r="K19" s="73"/>
      <c r="M19" s="64">
        <v>0.32</v>
      </c>
      <c r="N19" s="14"/>
      <c r="O19" s="64">
        <v>0.3</v>
      </c>
      <c r="P19" s="14"/>
      <c r="Q19" s="64">
        <v>0.28999999999999998</v>
      </c>
      <c r="R19" s="14"/>
      <c r="S19" s="64">
        <v>0.24</v>
      </c>
      <c r="T19" s="14"/>
      <c r="U19" s="64">
        <v>0.22</v>
      </c>
      <c r="V19" s="14"/>
      <c r="W19" s="64">
        <v>0.23</v>
      </c>
      <c r="X19" s="14"/>
      <c r="Y19" s="64">
        <v>0.23</v>
      </c>
      <c r="Z19" s="14"/>
      <c r="AA19" s="64">
        <v>0.22</v>
      </c>
      <c r="AB19" s="14"/>
      <c r="AC19" s="64">
        <v>0.19</v>
      </c>
      <c r="AD19" s="14"/>
      <c r="AE19" s="64">
        <v>0.19</v>
      </c>
      <c r="AF19" s="23"/>
      <c r="AG19" s="64">
        <v>0.23</v>
      </c>
      <c r="AH19" s="3"/>
      <c r="AI19" s="73"/>
      <c r="AJ19" s="3"/>
      <c r="AK19" s="73"/>
      <c r="AL19" s="3"/>
      <c r="AM19" s="64">
        <v>0.23</v>
      </c>
      <c r="AN19" s="23"/>
      <c r="AO19" s="64">
        <v>0.2</v>
      </c>
    </row>
    <row r="20" spans="1:41" ht="14.25" customHeight="1" x14ac:dyDescent="0.15"/>
    <row r="21" spans="1:41" ht="14.25" customHeight="1" x14ac:dyDescent="0.15">
      <c r="AI21" s="87" t="s">
        <v>81</v>
      </c>
      <c r="AJ21" s="85"/>
      <c r="AK21" s="85"/>
      <c r="AL21" s="85"/>
      <c r="AM21" s="85"/>
      <c r="AN21" s="85"/>
      <c r="AO21" s="85"/>
    </row>
    <row r="22" spans="1:41" ht="14.25" customHeight="1" x14ac:dyDescent="0.15">
      <c r="A22" s="9" t="s">
        <v>128</v>
      </c>
      <c r="AI22" s="8">
        <v>44012</v>
      </c>
      <c r="AK22" s="8">
        <v>44377</v>
      </c>
      <c r="AM22" s="8">
        <v>44742</v>
      </c>
      <c r="AO22" s="8">
        <v>45107</v>
      </c>
    </row>
    <row r="23" spans="1:41" ht="14.25" customHeight="1" x14ac:dyDescent="0.15">
      <c r="A23" s="11" t="s">
        <v>129</v>
      </c>
      <c r="C23" s="65">
        <v>2400000</v>
      </c>
      <c r="D23" s="21"/>
      <c r="E23" s="65">
        <v>3000000</v>
      </c>
      <c r="F23" s="3"/>
      <c r="G23" s="65">
        <v>3300000</v>
      </c>
      <c r="H23" s="3"/>
      <c r="I23" s="65">
        <v>3600000</v>
      </c>
      <c r="J23" s="3"/>
      <c r="K23" s="65">
        <v>3900000</v>
      </c>
      <c r="L23" s="3"/>
      <c r="M23" s="65">
        <v>4500000</v>
      </c>
      <c r="N23" s="3"/>
      <c r="O23" s="65">
        <v>5400000</v>
      </c>
      <c r="P23" s="3"/>
      <c r="Q23" s="65">
        <v>7100000</v>
      </c>
      <c r="R23" s="3"/>
      <c r="S23" s="65">
        <v>8700000</v>
      </c>
      <c r="T23" s="3"/>
      <c r="U23" s="65">
        <v>11200000</v>
      </c>
      <c r="V23" s="3"/>
      <c r="W23" s="65">
        <v>12700000</v>
      </c>
      <c r="X23" s="3"/>
      <c r="Y23" s="65">
        <v>14000000</v>
      </c>
      <c r="Z23" s="3"/>
      <c r="AA23" s="65">
        <v>14700000</v>
      </c>
      <c r="AB23" s="3"/>
      <c r="AC23" s="65">
        <v>15600000</v>
      </c>
      <c r="AD23" s="21"/>
      <c r="AE23" s="65">
        <v>16000000</v>
      </c>
      <c r="AF23" s="21"/>
      <c r="AG23" s="65">
        <v>16500000</v>
      </c>
      <c r="AH23" s="21"/>
      <c r="AI23" s="74">
        <v>3600000</v>
      </c>
      <c r="AJ23" s="14"/>
      <c r="AK23" s="74">
        <v>7100000</v>
      </c>
      <c r="AL23" s="14"/>
      <c r="AM23" s="74">
        <v>14000000</v>
      </c>
      <c r="AN23" s="21"/>
      <c r="AO23" s="74">
        <v>16500000</v>
      </c>
    </row>
    <row r="24" spans="1:41" ht="14.25" customHeight="1" x14ac:dyDescent="0.15">
      <c r="C24" s="21"/>
      <c r="D24" s="14"/>
      <c r="E24" s="21"/>
      <c r="F24" s="14"/>
      <c r="G24" s="21"/>
      <c r="H24" s="14"/>
      <c r="I24" s="21"/>
      <c r="J24" s="14"/>
      <c r="K24" s="21"/>
      <c r="L24" s="14"/>
      <c r="M24" s="21"/>
      <c r="N24" s="14"/>
      <c r="O24" s="21"/>
      <c r="P24" s="14"/>
      <c r="Q24" s="21"/>
      <c r="R24" s="14"/>
      <c r="S24" s="21"/>
      <c r="T24" s="14"/>
      <c r="U24" s="21"/>
      <c r="V24" s="14"/>
      <c r="W24" s="21"/>
      <c r="X24" s="14"/>
      <c r="Y24" s="21"/>
      <c r="Z24" s="14"/>
      <c r="AA24" s="21"/>
      <c r="AB24" s="14"/>
      <c r="AC24" s="21"/>
      <c r="AD24" s="14"/>
      <c r="AE24" s="21"/>
      <c r="AF24" s="21"/>
      <c r="AG24" s="21"/>
      <c r="AH24" s="3"/>
      <c r="AI24" s="3"/>
      <c r="AJ24" s="3"/>
      <c r="AK24" s="3"/>
      <c r="AL24" s="3"/>
      <c r="AM24" s="3"/>
      <c r="AN24" s="3"/>
      <c r="AO24" s="3"/>
    </row>
    <row r="25" spans="1:41" ht="14.25" customHeight="1" x14ac:dyDescent="0.15">
      <c r="C25" s="21"/>
      <c r="D25" s="14"/>
      <c r="E25" s="21"/>
      <c r="F25" s="14"/>
      <c r="G25" s="21"/>
      <c r="H25" s="14"/>
      <c r="I25" s="21"/>
      <c r="J25" s="14"/>
      <c r="K25" s="21"/>
      <c r="L25" s="14"/>
      <c r="M25" s="21"/>
      <c r="N25" s="14"/>
      <c r="O25" s="21"/>
      <c r="P25" s="14"/>
      <c r="Q25" s="21"/>
      <c r="R25" s="14"/>
      <c r="S25" s="21"/>
      <c r="T25" s="14"/>
      <c r="U25" s="21"/>
      <c r="V25" s="14"/>
      <c r="W25" s="21"/>
      <c r="X25" s="14"/>
      <c r="Y25" s="21"/>
      <c r="Z25" s="14"/>
      <c r="AA25" s="21"/>
      <c r="AB25" s="14"/>
      <c r="AC25" s="21"/>
      <c r="AD25" s="14"/>
      <c r="AE25" s="21"/>
      <c r="AF25" s="21"/>
      <c r="AG25" s="21"/>
      <c r="AH25" s="3"/>
      <c r="AI25" s="91"/>
      <c r="AJ25" s="92"/>
      <c r="AK25" s="91"/>
      <c r="AL25" s="92"/>
      <c r="AM25" s="91"/>
      <c r="AN25" s="92"/>
      <c r="AO25" s="91"/>
    </row>
    <row r="26" spans="1:41" ht="14.25" customHeight="1" x14ac:dyDescent="0.15">
      <c r="A26" s="9" t="s">
        <v>130</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5"/>
      <c r="AJ26" s="25"/>
      <c r="AK26" s="75"/>
      <c r="AL26" s="25"/>
      <c r="AM26" s="75"/>
      <c r="AN26" s="25"/>
      <c r="AO26" s="75"/>
    </row>
    <row r="27" spans="1:41" ht="14.25" customHeight="1" x14ac:dyDescent="0.15">
      <c r="A27" s="11" t="s">
        <v>131</v>
      </c>
      <c r="C27" s="66"/>
      <c r="D27" s="21"/>
      <c r="E27" s="65">
        <v>1500000</v>
      </c>
      <c r="F27" s="3"/>
      <c r="G27" s="65">
        <v>1300000</v>
      </c>
      <c r="H27" s="3"/>
      <c r="I27" s="65">
        <v>1200000</v>
      </c>
      <c r="J27" s="3"/>
      <c r="K27" s="65">
        <v>1600000</v>
      </c>
      <c r="L27" s="3"/>
      <c r="M27" s="65">
        <v>2700000</v>
      </c>
      <c r="N27" s="3"/>
      <c r="O27" s="65">
        <v>2900000</v>
      </c>
      <c r="P27" s="3"/>
      <c r="Q27" s="65">
        <v>3700000</v>
      </c>
      <c r="R27" s="3"/>
      <c r="S27" s="65">
        <v>4900000</v>
      </c>
      <c r="T27" s="3"/>
      <c r="U27" s="65">
        <v>9200000</v>
      </c>
      <c r="V27" s="3"/>
      <c r="W27" s="65">
        <v>8500000</v>
      </c>
      <c r="X27" s="3"/>
      <c r="Y27" s="65">
        <v>10100000</v>
      </c>
      <c r="Z27" s="3"/>
      <c r="AA27" s="65">
        <v>11300000</v>
      </c>
      <c r="AB27" s="3"/>
      <c r="AC27" s="65">
        <v>15900000</v>
      </c>
      <c r="AD27" s="21"/>
      <c r="AE27" s="65">
        <v>12700000</v>
      </c>
      <c r="AF27" s="21"/>
      <c r="AG27" s="65">
        <v>14800000</v>
      </c>
      <c r="AH27" s="3"/>
      <c r="AI27" s="76"/>
      <c r="AJ27" s="3"/>
      <c r="AK27" s="74">
        <v>10900000</v>
      </c>
      <c r="AL27" s="3"/>
      <c r="AM27" s="74">
        <v>32600000</v>
      </c>
      <c r="AN27" s="21"/>
      <c r="AO27" s="74">
        <v>54700000</v>
      </c>
    </row>
    <row r="28" spans="1:41" ht="14.25" customHeight="1" x14ac:dyDescent="0.15">
      <c r="A28" s="11" t="s">
        <v>132</v>
      </c>
      <c r="C28" s="68"/>
      <c r="D28" s="14"/>
      <c r="E28" s="67">
        <v>900000</v>
      </c>
      <c r="F28" s="14"/>
      <c r="G28" s="67">
        <v>700000</v>
      </c>
      <c r="H28" s="14"/>
      <c r="I28" s="67">
        <v>600000</v>
      </c>
      <c r="J28" s="14"/>
      <c r="K28" s="67">
        <v>600000</v>
      </c>
      <c r="L28" s="14"/>
      <c r="M28" s="67">
        <v>1100000</v>
      </c>
      <c r="N28" s="14"/>
      <c r="O28" s="67">
        <v>1100000</v>
      </c>
      <c r="P28" s="14"/>
      <c r="Q28" s="67">
        <v>1300000</v>
      </c>
      <c r="R28" s="14"/>
      <c r="S28" s="67">
        <v>1900000</v>
      </c>
      <c r="T28" s="14"/>
      <c r="U28" s="67">
        <v>3000000</v>
      </c>
      <c r="V28" s="14"/>
      <c r="W28" s="67">
        <v>2000000</v>
      </c>
      <c r="X28" s="14"/>
      <c r="Y28" s="67">
        <v>1900000</v>
      </c>
      <c r="Z28" s="14"/>
      <c r="AA28" s="67">
        <v>1900000</v>
      </c>
      <c r="AB28" s="14"/>
      <c r="AC28" s="67">
        <v>2600000</v>
      </c>
      <c r="AD28" s="14"/>
      <c r="AE28" s="67">
        <v>1600000</v>
      </c>
      <c r="AF28" s="21"/>
      <c r="AG28" s="67">
        <v>2600000</v>
      </c>
      <c r="AH28" s="3"/>
      <c r="AI28" s="68"/>
      <c r="AJ28" s="3"/>
      <c r="AK28" s="67">
        <v>4200000</v>
      </c>
      <c r="AL28" s="3"/>
      <c r="AM28" s="67">
        <v>8700000</v>
      </c>
      <c r="AN28" s="21"/>
      <c r="AO28" s="67">
        <v>8800000</v>
      </c>
    </row>
    <row r="29" spans="1:41" ht="14.25" customHeight="1" x14ac:dyDescent="0.15">
      <c r="A29" s="9" t="s">
        <v>121</v>
      </c>
      <c r="C29" s="69">
        <v>1500000</v>
      </c>
      <c r="D29" s="25"/>
      <c r="E29" s="69">
        <v>2400000</v>
      </c>
      <c r="F29" s="25"/>
      <c r="G29" s="69">
        <v>2000000</v>
      </c>
      <c r="H29" s="25"/>
      <c r="I29" s="69">
        <v>1800000</v>
      </c>
      <c r="J29" s="25"/>
      <c r="K29" s="69">
        <v>2200000</v>
      </c>
      <c r="L29" s="25"/>
      <c r="M29" s="69">
        <v>3800000</v>
      </c>
      <c r="N29" s="25"/>
      <c r="O29" s="69">
        <v>4000000</v>
      </c>
      <c r="P29" s="25"/>
      <c r="Q29" s="69">
        <v>5000000</v>
      </c>
      <c r="R29" s="25"/>
      <c r="S29" s="69">
        <v>6700000</v>
      </c>
      <c r="T29" s="25"/>
      <c r="U29" s="69">
        <v>12200000</v>
      </c>
      <c r="V29" s="25"/>
      <c r="W29" s="69">
        <v>10500000</v>
      </c>
      <c r="X29" s="25"/>
      <c r="Y29" s="69">
        <v>12000000</v>
      </c>
      <c r="Z29" s="25"/>
      <c r="AA29" s="69">
        <v>13300000</v>
      </c>
      <c r="AB29" s="25"/>
      <c r="AC29" s="69">
        <v>18400000</v>
      </c>
      <c r="AD29" s="25"/>
      <c r="AE29" s="69">
        <v>14400000</v>
      </c>
      <c r="AF29" s="25"/>
      <c r="AG29" s="69">
        <v>17400000</v>
      </c>
      <c r="AH29" s="3"/>
      <c r="AI29" s="70">
        <v>7600000</v>
      </c>
      <c r="AJ29" s="3"/>
      <c r="AK29" s="69">
        <v>15100000</v>
      </c>
      <c r="AL29" s="3"/>
      <c r="AM29" s="69">
        <v>41400000</v>
      </c>
      <c r="AN29" s="25"/>
      <c r="AO29" s="69">
        <v>63500000</v>
      </c>
    </row>
    <row r="30" spans="1:41" ht="14.25" customHeight="1" x14ac:dyDescent="0.15">
      <c r="C30" s="20"/>
      <c r="E30" s="20"/>
      <c r="G30" s="20"/>
      <c r="I30" s="20"/>
      <c r="K30" s="20"/>
      <c r="M30" s="20"/>
      <c r="O30" s="20"/>
      <c r="Q30" s="20"/>
      <c r="S30" s="20"/>
      <c r="U30" s="20"/>
      <c r="W30" s="20"/>
      <c r="Y30" s="20"/>
      <c r="AA30" s="20"/>
      <c r="AC30" s="20"/>
      <c r="AE30" s="20"/>
      <c r="AG30" s="20"/>
      <c r="AI30" s="78"/>
      <c r="AK30" s="78"/>
      <c r="AM30" s="78"/>
      <c r="AO30" s="78"/>
    </row>
    <row r="31" spans="1:41" ht="14.25" customHeight="1" x14ac:dyDescent="0.15">
      <c r="A31" s="9" t="s">
        <v>133</v>
      </c>
      <c r="C31" s="77">
        <v>593.64</v>
      </c>
      <c r="E31" s="77">
        <v>568.27</v>
      </c>
      <c r="G31" s="77">
        <v>611.80999999999995</v>
      </c>
      <c r="I31" s="77">
        <v>671.59</v>
      </c>
      <c r="K31" s="77">
        <v>661.1</v>
      </c>
      <c r="M31" s="77">
        <v>541.29999999999995</v>
      </c>
      <c r="O31" s="77">
        <v>564.41999999999996</v>
      </c>
      <c r="Q31" s="77">
        <v>495.3</v>
      </c>
      <c r="S31" s="77">
        <v>402.36</v>
      </c>
      <c r="U31" s="77">
        <v>365</v>
      </c>
      <c r="W31" s="77">
        <v>374</v>
      </c>
      <c r="Y31" s="77">
        <v>368</v>
      </c>
      <c r="AA31" s="77">
        <v>331</v>
      </c>
      <c r="AC31" s="77">
        <v>307</v>
      </c>
      <c r="AE31" s="77">
        <v>323</v>
      </c>
      <c r="AG31" s="77">
        <v>317</v>
      </c>
      <c r="AI31" s="77">
        <v>609</v>
      </c>
      <c r="AK31" s="77">
        <v>635</v>
      </c>
      <c r="AM31" s="77">
        <v>374</v>
      </c>
      <c r="AO31" s="77">
        <v>318</v>
      </c>
    </row>
    <row r="32" spans="1:41" ht="25" customHeight="1" x14ac:dyDescent="0.15"/>
    <row r="33" spans="1:41" ht="14.25" customHeight="1" x14ac:dyDescent="0.15">
      <c r="AE33" s="14"/>
    </row>
    <row r="34" spans="1:41" ht="29.25" customHeight="1" x14ac:dyDescent="0.15">
      <c r="A34" s="89" t="s">
        <v>134</v>
      </c>
      <c r="B34" s="85"/>
      <c r="C34" s="85"/>
      <c r="D34" s="85"/>
      <c r="E34" s="85"/>
      <c r="F34" s="85"/>
      <c r="G34" s="85"/>
      <c r="H34" s="85"/>
      <c r="I34" s="85"/>
      <c r="J34" s="85"/>
      <c r="K34" s="85"/>
      <c r="L34" s="85"/>
      <c r="M34" s="85"/>
      <c r="N34" s="85"/>
      <c r="O34" s="85"/>
      <c r="P34" s="85"/>
      <c r="Q34" s="85"/>
      <c r="AE34" s="3"/>
    </row>
    <row r="35" spans="1:41" ht="14.25" customHeight="1" x14ac:dyDescent="0.15">
      <c r="A35" s="90" t="s">
        <v>135</v>
      </c>
      <c r="B35" s="85"/>
      <c r="C35" s="85"/>
      <c r="D35" s="85"/>
      <c r="E35" s="85"/>
      <c r="F35" s="85"/>
      <c r="G35" s="85"/>
      <c r="H35" s="85"/>
      <c r="I35" s="85"/>
      <c r="J35" s="85"/>
      <c r="K35" s="85"/>
      <c r="L35" s="85"/>
      <c r="M35" s="85"/>
      <c r="N35" s="85"/>
      <c r="O35" s="85"/>
      <c r="P35" s="85"/>
      <c r="Q35" s="85"/>
      <c r="AE35" s="3"/>
      <c r="AG35" s="3"/>
      <c r="AO35" s="3"/>
    </row>
    <row r="36" spans="1:41" ht="14.25" customHeight="1" x14ac:dyDescent="0.15">
      <c r="A36" s="90" t="s">
        <v>136</v>
      </c>
      <c r="B36" s="85"/>
      <c r="C36" s="85"/>
      <c r="D36" s="85"/>
      <c r="E36" s="85"/>
      <c r="F36" s="85"/>
      <c r="G36" s="85"/>
      <c r="H36" s="85"/>
      <c r="I36" s="85"/>
      <c r="J36" s="85"/>
      <c r="K36" s="85"/>
      <c r="L36" s="85"/>
      <c r="M36" s="85"/>
      <c r="N36" s="85"/>
      <c r="O36" s="85"/>
      <c r="P36" s="85"/>
      <c r="Q36" s="85"/>
      <c r="AO36" s="3"/>
    </row>
    <row r="37" spans="1:41" ht="14.25" customHeight="1" x14ac:dyDescent="0.15">
      <c r="M37" s="3"/>
      <c r="O37" s="3"/>
      <c r="Q37" s="3"/>
      <c r="S37" s="3"/>
      <c r="U37" s="3"/>
      <c r="W37" s="3"/>
      <c r="Y37" s="3"/>
      <c r="AA37" s="3"/>
      <c r="AC37" s="3"/>
      <c r="AE37" s="3"/>
      <c r="AG37" s="3"/>
      <c r="AI37" s="3"/>
      <c r="AK37" s="3"/>
      <c r="AM37" s="3"/>
      <c r="AO37" s="3"/>
    </row>
    <row r="38" spans="1:41" ht="14.25" customHeight="1" x14ac:dyDescent="0.15">
      <c r="M38" s="3"/>
      <c r="O38" s="3"/>
      <c r="Q38" s="3"/>
      <c r="S38" s="3"/>
      <c r="U38" s="3"/>
      <c r="W38" s="3"/>
      <c r="Y38" s="3"/>
      <c r="AA38" s="3"/>
      <c r="AC38" s="3"/>
      <c r="AE38" s="3"/>
      <c r="AG38" s="3"/>
      <c r="AI38" s="3"/>
      <c r="AK38" s="3"/>
      <c r="AM38" s="3"/>
      <c r="AO38" s="3"/>
    </row>
    <row r="39" spans="1:41" ht="15" customHeight="1" x14ac:dyDescent="0.15">
      <c r="C39" s="1"/>
      <c r="E39" s="1"/>
      <c r="G39" s="1"/>
      <c r="I39" s="1"/>
      <c r="K39" s="1"/>
      <c r="M39" s="1"/>
      <c r="O39" s="1"/>
      <c r="Q39" s="1"/>
      <c r="S39" s="1"/>
      <c r="U39" s="1"/>
      <c r="W39" s="1"/>
      <c r="Y39" s="1"/>
      <c r="AA39" s="1"/>
      <c r="AC39" s="1"/>
      <c r="AE39" s="1"/>
      <c r="AG39" s="1"/>
      <c r="AI39" s="1"/>
      <c r="AK39" s="1"/>
      <c r="AM39" s="1"/>
      <c r="AO39" s="1"/>
    </row>
    <row r="40" spans="1:41" ht="15" customHeight="1" x14ac:dyDescent="0.15">
      <c r="C40" s="1"/>
      <c r="E40" s="1"/>
      <c r="G40" s="1"/>
      <c r="I40" s="1"/>
      <c r="K40" s="1"/>
      <c r="M40" s="1"/>
      <c r="O40" s="1"/>
      <c r="Q40" s="1"/>
      <c r="S40" s="1"/>
      <c r="U40" s="1"/>
      <c r="W40" s="1"/>
      <c r="Y40" s="1"/>
      <c r="AA40" s="1"/>
      <c r="AC40" s="1"/>
      <c r="AE40" s="1"/>
      <c r="AG40" s="1"/>
      <c r="AI40" s="1"/>
      <c r="AK40" s="1"/>
      <c r="AM40" s="1"/>
      <c r="AO40" s="1"/>
    </row>
    <row r="41" spans="1:41" ht="15" customHeight="1" x14ac:dyDescent="0.15">
      <c r="C41" s="23"/>
      <c r="D41" s="3"/>
      <c r="E41" s="23"/>
      <c r="F41" s="3"/>
      <c r="G41" s="23"/>
      <c r="H41" s="3"/>
      <c r="I41" s="23"/>
      <c r="J41" s="3"/>
      <c r="K41" s="23"/>
      <c r="L41" s="3"/>
      <c r="M41" s="23"/>
      <c r="N41" s="3"/>
      <c r="O41" s="23"/>
      <c r="P41" s="3"/>
      <c r="Q41" s="23"/>
      <c r="R41" s="3"/>
      <c r="S41" s="23"/>
      <c r="T41" s="3"/>
      <c r="U41" s="23"/>
      <c r="V41" s="3"/>
      <c r="W41" s="23"/>
      <c r="X41" s="3"/>
      <c r="Y41" s="23"/>
      <c r="Z41" s="3"/>
      <c r="AA41" s="23"/>
      <c r="AB41" s="3"/>
      <c r="AC41" s="23"/>
      <c r="AD41" s="3"/>
      <c r="AE41" s="23"/>
      <c r="AF41" s="23"/>
      <c r="AG41" s="23"/>
      <c r="AH41" s="3"/>
      <c r="AI41" s="23"/>
      <c r="AJ41" s="3"/>
      <c r="AK41" s="23"/>
      <c r="AL41" s="3"/>
      <c r="AM41" s="23"/>
      <c r="AN41" s="23"/>
      <c r="AO41" s="23"/>
    </row>
  </sheetData>
  <mergeCells count="7">
    <mergeCell ref="A35:Q35"/>
    <mergeCell ref="A36:Q36"/>
    <mergeCell ref="C3:AG3"/>
    <mergeCell ref="AI3:AO3"/>
    <mergeCell ref="AI21:AO21"/>
    <mergeCell ref="AI25:AO25"/>
    <mergeCell ref="A34:Q3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50"/>
  <sheetViews>
    <sheetView showRuler="0" workbookViewId="0"/>
  </sheetViews>
  <sheetFormatPr baseColWidth="10" defaultColWidth="12.83203125" defaultRowHeight="13" x14ac:dyDescent="0.15"/>
  <cols>
    <col min="1" max="1" width="62" customWidth="1"/>
    <col min="2" max="2" width="0" hidden="1" customWidth="1"/>
    <col min="3" max="3" width="14" customWidth="1"/>
    <col min="4" max="4" width="0" hidden="1" customWidth="1"/>
    <col min="5" max="5" width="14" customWidth="1"/>
    <col min="6" max="6" width="0" hidden="1" customWidth="1"/>
    <col min="7" max="7" width="14" customWidth="1"/>
    <col min="8" max="8" width="0" hidden="1" customWidth="1"/>
    <col min="9" max="9" width="14" customWidth="1"/>
    <col min="10" max="10" width="0" hidden="1" customWidth="1"/>
    <col min="11" max="11" width="14" customWidth="1"/>
    <col min="12" max="12" width="0" hidden="1" customWidth="1"/>
    <col min="13" max="13" width="14" customWidth="1"/>
    <col min="14" max="14" width="0" hidden="1" customWidth="1"/>
    <col min="15" max="15" width="14" customWidth="1"/>
    <col min="16" max="16" width="0" hidden="1" customWidth="1"/>
    <col min="17" max="17" width="14" customWidth="1"/>
    <col min="18" max="18" width="0" hidden="1" customWidth="1"/>
    <col min="19" max="19" width="14" customWidth="1"/>
    <col min="20" max="20" width="0" hidden="1" customWidth="1"/>
    <col min="21" max="21" width="14" customWidth="1"/>
    <col min="22" max="22" width="0" hidden="1" customWidth="1"/>
    <col min="23" max="23" width="14" customWidth="1"/>
    <col min="24" max="24" width="0" hidden="1" customWidth="1"/>
    <col min="25" max="25" width="14" customWidth="1"/>
    <col min="26" max="26" width="0" hidden="1" customWidth="1"/>
    <col min="27" max="27" width="14" customWidth="1"/>
    <col min="28" max="28" width="0" hidden="1" customWidth="1"/>
    <col min="29" max="29" width="14" customWidth="1"/>
    <col min="30" max="30" width="0" hidden="1" customWidth="1"/>
    <col min="31" max="31" width="14" customWidth="1"/>
    <col min="32" max="32" width="0" hidden="1" customWidth="1"/>
    <col min="33" max="33" width="14" customWidth="1"/>
    <col min="34" max="34" width="2.33203125" customWidth="1"/>
    <col min="35" max="35" width="14" customWidth="1"/>
    <col min="36" max="36" width="0" hidden="1" customWidth="1"/>
    <col min="37" max="37" width="14" customWidth="1"/>
    <col min="38" max="38" width="0" hidden="1" customWidth="1"/>
    <col min="39" max="39" width="14" customWidth="1"/>
    <col min="40" max="40" width="0" hidden="1" customWidth="1"/>
    <col min="41" max="41" width="14" customWidth="1"/>
  </cols>
  <sheetData>
    <row r="1" spans="1:41" ht="17.5" customHeight="1" x14ac:dyDescent="0.15">
      <c r="A1" s="25" t="s">
        <v>5</v>
      </c>
    </row>
    <row r="2" spans="1:41" ht="34.25" customHeight="1" x14ac:dyDescent="0.15">
      <c r="A2" s="14" t="s">
        <v>137</v>
      </c>
      <c r="AG2" s="6"/>
      <c r="AO2" s="6"/>
    </row>
    <row r="3" spans="1:41" ht="17.5" customHeight="1" x14ac:dyDescent="0.15">
      <c r="A3" s="14" t="s">
        <v>138</v>
      </c>
      <c r="AI3" s="87" t="s">
        <v>81</v>
      </c>
      <c r="AJ3" s="85"/>
      <c r="AK3" s="85"/>
      <c r="AL3" s="85"/>
      <c r="AM3" s="85"/>
      <c r="AN3" s="85"/>
      <c r="AO3" s="85"/>
    </row>
    <row r="4" spans="1:41" ht="25" customHeight="1" x14ac:dyDescent="0.15">
      <c r="C4" s="6">
        <v>43738</v>
      </c>
      <c r="E4" s="6">
        <v>43830</v>
      </c>
      <c r="G4" s="6">
        <v>43920</v>
      </c>
      <c r="I4" s="6">
        <v>44012</v>
      </c>
      <c r="K4" s="6">
        <v>44104</v>
      </c>
      <c r="M4" s="6">
        <v>44196</v>
      </c>
      <c r="O4" s="6">
        <v>44286</v>
      </c>
      <c r="Q4" s="6">
        <v>44377</v>
      </c>
      <c r="S4" s="6">
        <v>44469</v>
      </c>
      <c r="U4" s="6">
        <v>44561</v>
      </c>
      <c r="W4" s="6">
        <v>44651</v>
      </c>
      <c r="Y4" s="6">
        <v>44742</v>
      </c>
      <c r="AA4" s="6">
        <v>44834</v>
      </c>
      <c r="AC4" s="6">
        <v>44926</v>
      </c>
      <c r="AE4" s="6">
        <v>45016</v>
      </c>
      <c r="AG4" s="6">
        <v>45107</v>
      </c>
      <c r="AI4" s="8">
        <v>44012</v>
      </c>
      <c r="AJ4" s="32"/>
      <c r="AK4" s="8">
        <v>44377</v>
      </c>
      <c r="AL4" s="32"/>
      <c r="AM4" s="8">
        <v>44742</v>
      </c>
      <c r="AN4" s="32"/>
      <c r="AO4" s="8">
        <v>45107</v>
      </c>
    </row>
    <row r="5" spans="1:41" ht="14.25" customHeight="1" x14ac:dyDescent="0.15">
      <c r="A5" s="9" t="s">
        <v>139</v>
      </c>
      <c r="AI5" s="36"/>
      <c r="AK5" s="36"/>
      <c r="AM5" s="36"/>
      <c r="AO5" s="36"/>
    </row>
    <row r="6" spans="1:41" ht="14.25" customHeight="1" x14ac:dyDescent="0.15">
      <c r="A6" s="11" t="s">
        <v>140</v>
      </c>
      <c r="C6" s="13">
        <v>811160000</v>
      </c>
      <c r="E6" s="13">
        <v>1020093000</v>
      </c>
      <c r="G6" s="13">
        <v>998294000</v>
      </c>
      <c r="I6" s="13">
        <v>1053749000</v>
      </c>
      <c r="K6" s="13">
        <v>918929000</v>
      </c>
      <c r="M6" s="13">
        <v>1070600000</v>
      </c>
      <c r="O6" s="13">
        <v>981236647.84599996</v>
      </c>
      <c r="Q6" s="13">
        <v>869345917</v>
      </c>
      <c r="S6" s="13">
        <v>651689067.38800001</v>
      </c>
      <c r="U6" s="13">
        <v>861940017</v>
      </c>
      <c r="W6" s="13">
        <v>1099462897.7</v>
      </c>
      <c r="X6" s="3"/>
      <c r="Y6" s="13">
        <v>859948891.51999998</v>
      </c>
      <c r="AA6" s="13">
        <v>1029523709.5</v>
      </c>
      <c r="AC6" s="13">
        <v>2329818984.7399998</v>
      </c>
      <c r="AE6" s="13">
        <v>1936107037.8599999</v>
      </c>
      <c r="AG6" s="13">
        <v>2187621060</v>
      </c>
      <c r="AI6" s="13">
        <v>1053749000</v>
      </c>
      <c r="AK6" s="13">
        <v>869345917</v>
      </c>
      <c r="AM6" s="13">
        <v>859948891.51999998</v>
      </c>
      <c r="AO6" s="13">
        <v>2187621060</v>
      </c>
    </row>
    <row r="7" spans="1:41" ht="14.25" customHeight="1" x14ac:dyDescent="0.15">
      <c r="A7" s="11" t="s">
        <v>141</v>
      </c>
      <c r="C7" s="13">
        <v>0</v>
      </c>
      <c r="E7" s="13">
        <v>0</v>
      </c>
      <c r="G7" s="13">
        <v>0</v>
      </c>
      <c r="I7" s="13">
        <v>0</v>
      </c>
      <c r="K7" s="13">
        <v>540107000</v>
      </c>
      <c r="M7" s="13">
        <v>882479000</v>
      </c>
      <c r="O7" s="13">
        <v>1293668300</v>
      </c>
      <c r="Q7" s="13">
        <v>1201478788</v>
      </c>
      <c r="S7" s="13">
        <v>1629656571</v>
      </c>
      <c r="U7" s="13">
        <v>1615599866.6900001</v>
      </c>
      <c r="W7" s="13">
        <v>1432628213.1300001</v>
      </c>
      <c r="X7" s="3"/>
      <c r="Y7" s="13">
        <v>1660676554.27</v>
      </c>
      <c r="AA7" s="13">
        <v>1684475547.0899999</v>
      </c>
      <c r="AC7" s="13">
        <v>1361917201.05</v>
      </c>
      <c r="AE7" s="13">
        <v>1887068878.27</v>
      </c>
      <c r="AG7" s="13">
        <v>2263785698</v>
      </c>
      <c r="AI7" s="13">
        <v>0</v>
      </c>
      <c r="AK7" s="13">
        <v>1201478788</v>
      </c>
      <c r="AM7" s="13">
        <v>1660676554.27</v>
      </c>
      <c r="AO7" s="13">
        <v>2263785698</v>
      </c>
    </row>
    <row r="8" spans="1:41" ht="14.25" customHeight="1" x14ac:dyDescent="0.15">
      <c r="A8" s="11" t="s">
        <v>142</v>
      </c>
      <c r="C8" s="13">
        <v>794163000</v>
      </c>
      <c r="E8" s="13">
        <v>1135680000</v>
      </c>
      <c r="G8" s="13">
        <v>1353025000</v>
      </c>
      <c r="I8" s="13">
        <v>1428404000</v>
      </c>
      <c r="K8" s="13">
        <v>1434191000</v>
      </c>
      <c r="M8" s="13">
        <v>1720409000</v>
      </c>
      <c r="O8" s="13">
        <v>1904778052.154</v>
      </c>
      <c r="Q8" s="13">
        <v>2274533399.0823998</v>
      </c>
      <c r="S8" s="13">
        <v>2431506713.612</v>
      </c>
      <c r="U8" s="13">
        <v>3361557550.3099999</v>
      </c>
      <c r="W8" s="13">
        <v>3380567578.1700001</v>
      </c>
      <c r="X8" s="14"/>
      <c r="Y8" s="13">
        <v>3610418266.21</v>
      </c>
      <c r="AA8" s="13">
        <v>3810144404.7600002</v>
      </c>
      <c r="AC8" s="13">
        <v>4079839653.75</v>
      </c>
      <c r="AE8" s="13">
        <v>3847797623.3600001</v>
      </c>
      <c r="AG8" s="13">
        <v>3904577057.6599998</v>
      </c>
      <c r="AI8" s="13">
        <v>1428404000</v>
      </c>
      <c r="AK8" s="13">
        <v>2274533399.0823998</v>
      </c>
      <c r="AM8" s="13">
        <v>3610418266.21</v>
      </c>
      <c r="AO8" s="13">
        <v>3904577057.6599998</v>
      </c>
    </row>
    <row r="9" spans="1:41" ht="14.25" customHeight="1" x14ac:dyDescent="0.15">
      <c r="A9" s="11" t="s">
        <v>143</v>
      </c>
      <c r="C9" s="18">
        <v>0</v>
      </c>
      <c r="E9" s="18">
        <v>0</v>
      </c>
      <c r="G9" s="18">
        <v>0</v>
      </c>
      <c r="I9" s="18">
        <v>0</v>
      </c>
      <c r="K9" s="18">
        <v>0</v>
      </c>
      <c r="M9" s="18">
        <v>0</v>
      </c>
      <c r="O9" s="18">
        <v>0</v>
      </c>
      <c r="Q9" s="18">
        <v>315116896</v>
      </c>
      <c r="S9" s="18">
        <v>268684648</v>
      </c>
      <c r="U9" s="18">
        <v>488166566</v>
      </c>
      <c r="W9" s="18">
        <v>766636311</v>
      </c>
      <c r="X9" s="14"/>
      <c r="Y9" s="18">
        <v>1015743288</v>
      </c>
      <c r="AA9" s="18">
        <v>818277338.64999998</v>
      </c>
      <c r="AC9" s="18">
        <v>644229160.46000004</v>
      </c>
      <c r="AE9" s="18">
        <v>487728761.50999999</v>
      </c>
      <c r="AG9" s="18">
        <v>364244184.33999997</v>
      </c>
      <c r="AI9" s="18">
        <v>0</v>
      </c>
      <c r="AK9" s="18">
        <v>315116896</v>
      </c>
      <c r="AM9" s="18">
        <v>1015743288</v>
      </c>
      <c r="AO9" s="18">
        <v>364244184.33999997</v>
      </c>
    </row>
    <row r="10" spans="1:41" ht="14.25" customHeight="1" x14ac:dyDescent="0.15"/>
    <row r="11" spans="1:41" ht="14.25" customHeight="1" x14ac:dyDescent="0.15">
      <c r="A11" s="9" t="s">
        <v>144</v>
      </c>
      <c r="C11" s="55">
        <f>SUM(C6:C9)</f>
        <v>1605323000</v>
      </c>
      <c r="E11" s="55">
        <f>SUM(E6:E9)</f>
        <v>2155773000</v>
      </c>
      <c r="G11" s="55">
        <f>SUM(G6:G9)</f>
        <v>2351319000</v>
      </c>
      <c r="I11" s="55">
        <f>SUM(I6:I9)</f>
        <v>2482153000</v>
      </c>
      <c r="K11" s="55">
        <f>SUM(K6:K9)</f>
        <v>2893227000</v>
      </c>
      <c r="M11" s="55">
        <f>SUM(M6:M9)</f>
        <v>3673488000</v>
      </c>
      <c r="O11" s="55">
        <f>SUM(O6:O9)</f>
        <v>4179683000</v>
      </c>
      <c r="Q11" s="55">
        <f>SUM(Q6:Q9)</f>
        <v>4660475000.0823994</v>
      </c>
      <c r="S11" s="55">
        <f>SUM(S6:S9)</f>
        <v>4981537000</v>
      </c>
      <c r="U11" s="55">
        <f>SUM(U6:U9)</f>
        <v>6327264000</v>
      </c>
      <c r="W11" s="55">
        <f>SUM(W6:W9)</f>
        <v>6679295000</v>
      </c>
      <c r="Y11" s="55">
        <f>SUM(Y6:Y9)</f>
        <v>7146787000</v>
      </c>
      <c r="AA11" s="55">
        <f>SUM(AA6:AA9)</f>
        <v>7342421000</v>
      </c>
      <c r="AC11" s="55">
        <f>SUM(AC6:AC9)</f>
        <v>8415805000</v>
      </c>
      <c r="AE11" s="55">
        <f>SUM(AE6:AE9)</f>
        <v>8158702301</v>
      </c>
      <c r="AG11" s="55">
        <f>SUM(AG6:AG9)</f>
        <v>8720228000</v>
      </c>
      <c r="AI11" s="55">
        <f>SUM(AI6:AI9)</f>
        <v>2482153000</v>
      </c>
      <c r="AK11" s="55">
        <f>SUM(AK6:AK9)</f>
        <v>4660475000.0823994</v>
      </c>
      <c r="AM11" s="55">
        <f>SUM(AM6:AM9)</f>
        <v>7146787000</v>
      </c>
      <c r="AO11" s="55">
        <f>SUM(AO6:AO9)</f>
        <v>8720228000</v>
      </c>
    </row>
    <row r="12" spans="1:41" ht="14.25" customHeight="1" x14ac:dyDescent="0.15">
      <c r="C12" s="82"/>
      <c r="E12" s="82"/>
      <c r="G12" s="82"/>
      <c r="I12" s="82"/>
      <c r="K12" s="82"/>
      <c r="M12" s="82"/>
      <c r="O12" s="82"/>
      <c r="Q12" s="36"/>
      <c r="S12" s="36"/>
      <c r="U12" s="36"/>
      <c r="W12" s="36"/>
      <c r="Y12" s="36"/>
      <c r="AA12" s="36"/>
      <c r="AC12" s="36"/>
      <c r="AE12" s="36"/>
      <c r="AG12" s="36"/>
      <c r="AI12" s="36"/>
      <c r="AK12" s="36"/>
      <c r="AM12" s="36"/>
      <c r="AO12" s="36"/>
    </row>
    <row r="13" spans="1:41" ht="14.25" customHeight="1" x14ac:dyDescent="0.15">
      <c r="A13" s="9" t="s">
        <v>145</v>
      </c>
      <c r="C13" s="79">
        <v>191541000</v>
      </c>
      <c r="E13" s="79">
        <v>220064000</v>
      </c>
      <c r="G13" s="79">
        <v>229477000</v>
      </c>
      <c r="I13" s="79">
        <v>220845000</v>
      </c>
      <c r="K13" s="79">
        <v>220429000</v>
      </c>
      <c r="M13" s="79">
        <v>277328000</v>
      </c>
      <c r="O13" s="79">
        <v>206647000</v>
      </c>
      <c r="Q13" s="79">
        <v>178075000</v>
      </c>
      <c r="S13" s="79">
        <v>140175000</v>
      </c>
      <c r="U13" s="79">
        <v>229651000</v>
      </c>
      <c r="W13" s="79">
        <v>157677000</v>
      </c>
      <c r="Y13" s="79">
        <v>206074000</v>
      </c>
      <c r="AA13" s="79">
        <v>175300000</v>
      </c>
      <c r="AC13" s="79">
        <v>458966000</v>
      </c>
      <c r="AE13" s="79">
        <v>472691000</v>
      </c>
      <c r="AG13" s="79">
        <v>472649000</v>
      </c>
      <c r="AI13" s="79">
        <v>220845000</v>
      </c>
      <c r="AK13" s="79">
        <v>178075000</v>
      </c>
      <c r="AM13" s="79">
        <v>206074000</v>
      </c>
      <c r="AO13" s="79">
        <v>472649000</v>
      </c>
    </row>
    <row r="14" spans="1:41" ht="14.25" customHeight="1" x14ac:dyDescent="0.15">
      <c r="A14" s="11" t="s">
        <v>146</v>
      </c>
      <c r="C14" s="80">
        <f>C13/C11</f>
        <v>0.11931617500029588</v>
      </c>
      <c r="E14" s="80">
        <f>E13/E11</f>
        <v>0.10208124881423045</v>
      </c>
      <c r="G14" s="80">
        <f>G13/G11</f>
        <v>9.7595009439382749E-2</v>
      </c>
      <c r="I14" s="80">
        <f>I13/I11</f>
        <v>8.8973161606073436E-2</v>
      </c>
      <c r="K14" s="80">
        <f>K13/K11</f>
        <v>7.6187938243352488E-2</v>
      </c>
      <c r="M14" s="80">
        <f>M13/M11</f>
        <v>7.5494461939170615E-2</v>
      </c>
      <c r="O14" s="80">
        <f>O13/O11</f>
        <v>4.9440830799847742E-2</v>
      </c>
      <c r="Q14" s="80">
        <f>Q13/Q11</f>
        <v>3.820962455476138E-2</v>
      </c>
      <c r="S14" s="80">
        <f>S13/S11</f>
        <v>2.8138905723273759E-2</v>
      </c>
      <c r="U14" s="80">
        <f>U13/U11</f>
        <v>3.6295466729379396E-2</v>
      </c>
      <c r="W14" s="80">
        <f>W13/W11</f>
        <v>2.3606832757049959E-2</v>
      </c>
      <c r="Y14" s="80">
        <f>Y13/Y11</f>
        <v>2.8834495837080355E-2</v>
      </c>
      <c r="AA14" s="80">
        <f>AA13/AA11</f>
        <v>2.3874958954274075E-2</v>
      </c>
      <c r="AC14" s="80">
        <f>AC13/AC11</f>
        <v>5.4536197072056682E-2</v>
      </c>
      <c r="AE14" s="80">
        <f>AE13/AE11</f>
        <v>5.793703245454402E-2</v>
      </c>
      <c r="AG14" s="80">
        <f>AG13/AG11</f>
        <v>5.4201449778606706E-2</v>
      </c>
      <c r="AI14" s="80">
        <f>AI13/AI11</f>
        <v>8.8973161606073436E-2</v>
      </c>
      <c r="AK14" s="80">
        <f>AK13/AK11</f>
        <v>3.820962455476138E-2</v>
      </c>
      <c r="AM14" s="80">
        <f>AM13/AM11</f>
        <v>2.8834495837080355E-2</v>
      </c>
      <c r="AO14" s="80">
        <f>AO13/AO11</f>
        <v>5.4201449778606706E-2</v>
      </c>
    </row>
    <row r="15" spans="1:41" ht="14.25" customHeight="1" x14ac:dyDescent="0.15"/>
    <row r="16" spans="1:41" ht="14.25" customHeight="1" x14ac:dyDescent="0.15">
      <c r="A16" s="9" t="s">
        <v>147</v>
      </c>
      <c r="C16" s="81">
        <v>2200000000</v>
      </c>
      <c r="E16" s="81">
        <v>2500000000</v>
      </c>
      <c r="G16" s="81">
        <v>2600000000</v>
      </c>
      <c r="I16" s="81">
        <v>3300000000</v>
      </c>
      <c r="K16" s="81">
        <v>4200000000</v>
      </c>
      <c r="M16" s="81">
        <v>4700000000</v>
      </c>
      <c r="O16" s="81">
        <v>5800000000</v>
      </c>
      <c r="Q16" s="81">
        <v>6500000000</v>
      </c>
      <c r="S16" s="81">
        <v>7300000000</v>
      </c>
      <c r="U16" s="81">
        <v>8800000000</v>
      </c>
      <c r="W16" s="81">
        <v>9000000000</v>
      </c>
      <c r="Y16" s="81">
        <v>10600000000</v>
      </c>
      <c r="AA16" s="81">
        <v>11100000000</v>
      </c>
      <c r="AC16" s="81">
        <v>10500000000</v>
      </c>
      <c r="AE16" s="81">
        <v>11423764541</v>
      </c>
      <c r="AG16" s="81">
        <v>11700000000</v>
      </c>
      <c r="AI16" s="81">
        <v>3300000000</v>
      </c>
      <c r="AK16" s="81">
        <v>6500000000</v>
      </c>
      <c r="AM16" s="81">
        <v>10600000000</v>
      </c>
      <c r="AO16" s="81">
        <v>11700000000</v>
      </c>
    </row>
    <row r="17" spans="1:41" ht="14.25" customHeight="1" x14ac:dyDescent="0.15">
      <c r="A17" s="11" t="s">
        <v>148</v>
      </c>
      <c r="C17" s="80">
        <f>C11/C16</f>
        <v>0.72969227272727277</v>
      </c>
      <c r="E17" s="80">
        <f>E11/E16</f>
        <v>0.8623092</v>
      </c>
      <c r="G17" s="80">
        <f>G11/G16</f>
        <v>0.90435346153846152</v>
      </c>
      <c r="I17" s="80">
        <f>I11/I16</f>
        <v>0.75216757575757576</v>
      </c>
      <c r="K17" s="80">
        <f>K11/K16</f>
        <v>0.68886357142857146</v>
      </c>
      <c r="M17" s="80">
        <f>M11/M16</f>
        <v>0.78159319148936168</v>
      </c>
      <c r="O17" s="80">
        <f>O11/O16</f>
        <v>0.72063500000000003</v>
      </c>
      <c r="Q17" s="80">
        <f>Q11/Q16</f>
        <v>0.71699615385883064</v>
      </c>
      <c r="S17" s="80">
        <f>S11/S16</f>
        <v>0.68240232876712326</v>
      </c>
      <c r="U17" s="80">
        <f>U11/U16</f>
        <v>0.71900727272727272</v>
      </c>
      <c r="W17" s="80">
        <f>W11/W16</f>
        <v>0.74214388888888894</v>
      </c>
      <c r="Y17" s="80">
        <f>Y11/Y16</f>
        <v>0.6742251886792453</v>
      </c>
      <c r="AA17" s="80">
        <f>AA11/AA16</f>
        <v>0.66147936936936935</v>
      </c>
      <c r="AC17" s="80">
        <f>AC11/AC16</f>
        <v>0.8015052380952381</v>
      </c>
      <c r="AE17" s="80">
        <f>AE11/AE16</f>
        <v>0.71418684022402068</v>
      </c>
      <c r="AG17" s="80">
        <f>AG11/AG16</f>
        <v>0.7453186324786325</v>
      </c>
      <c r="AI17" s="80">
        <f>AI11/AI16</f>
        <v>0.75216757575757576</v>
      </c>
      <c r="AK17" s="80">
        <f>AK11/AK16</f>
        <v>0.71699615385883064</v>
      </c>
      <c r="AM17" s="80">
        <f>AM11/AM16</f>
        <v>0.6742251886792453</v>
      </c>
      <c r="AO17" s="80">
        <f>AO11/AO16</f>
        <v>0.7453186324786325</v>
      </c>
    </row>
    <row r="18" spans="1:41" ht="14.25" customHeight="1" x14ac:dyDescent="0.15"/>
    <row r="19" spans="1:41" ht="14.25" customHeight="1" x14ac:dyDescent="0.15"/>
    <row r="20" spans="1:41" ht="14.25" customHeight="1" x14ac:dyDescent="0.15">
      <c r="A20" s="89" t="s">
        <v>149</v>
      </c>
      <c r="B20" s="85"/>
      <c r="C20" s="85"/>
      <c r="D20" s="85"/>
      <c r="E20" s="85"/>
      <c r="F20" s="85"/>
      <c r="G20" s="85"/>
      <c r="H20" s="85"/>
      <c r="I20" s="85"/>
      <c r="J20" s="85"/>
      <c r="K20" s="85"/>
      <c r="L20" s="85"/>
      <c r="M20" s="85"/>
      <c r="N20" s="85"/>
      <c r="O20" s="85"/>
      <c r="P20" s="85"/>
      <c r="Q20" s="85"/>
      <c r="R20" s="85"/>
      <c r="S20" s="85"/>
      <c r="T20" s="85"/>
      <c r="U20" s="85"/>
      <c r="V20" s="85"/>
      <c r="W20" s="85"/>
    </row>
    <row r="21" spans="1:41" ht="15" customHeight="1" x14ac:dyDescent="0.15">
      <c r="A21" s="88" t="s">
        <v>150</v>
      </c>
      <c r="B21" s="85"/>
      <c r="C21" s="85"/>
      <c r="D21" s="85"/>
      <c r="E21" s="85"/>
      <c r="F21" s="85"/>
      <c r="G21" s="85"/>
      <c r="H21" s="85"/>
      <c r="I21" s="85"/>
      <c r="J21" s="85"/>
      <c r="K21" s="85"/>
      <c r="L21" s="85"/>
      <c r="M21" s="85"/>
      <c r="N21" s="85"/>
      <c r="O21" s="85"/>
      <c r="P21" s="85"/>
      <c r="Q21" s="85"/>
      <c r="R21" s="85"/>
      <c r="S21" s="85"/>
      <c r="T21" s="85"/>
      <c r="U21" s="85"/>
      <c r="V21" s="85"/>
      <c r="W21" s="85"/>
    </row>
    <row r="22" spans="1:41" ht="15" customHeight="1" x14ac:dyDescent="0.15">
      <c r="A22" s="88" t="s">
        <v>151</v>
      </c>
      <c r="B22" s="85"/>
      <c r="C22" s="85"/>
      <c r="D22" s="85"/>
      <c r="E22" s="85"/>
      <c r="F22" s="85"/>
      <c r="G22" s="85"/>
      <c r="H22" s="85"/>
      <c r="I22" s="85"/>
      <c r="J22" s="85"/>
      <c r="K22" s="85"/>
      <c r="L22" s="85"/>
      <c r="M22" s="85"/>
      <c r="N22" s="85"/>
      <c r="O22" s="85"/>
      <c r="P22" s="85"/>
      <c r="Q22" s="85"/>
      <c r="R22" s="85"/>
      <c r="S22" s="85"/>
      <c r="T22" s="85"/>
      <c r="U22" s="85"/>
      <c r="V22" s="85"/>
      <c r="W22" s="85"/>
    </row>
    <row r="23" spans="1:41" ht="15" customHeight="1" x14ac:dyDescent="0.15">
      <c r="A23" s="88" t="s">
        <v>152</v>
      </c>
      <c r="B23" s="85"/>
      <c r="C23" s="85"/>
      <c r="D23" s="85"/>
      <c r="E23" s="85"/>
      <c r="F23" s="85"/>
      <c r="G23" s="85"/>
      <c r="H23" s="85"/>
      <c r="I23" s="85"/>
      <c r="J23" s="85"/>
      <c r="K23" s="85"/>
      <c r="L23" s="85"/>
      <c r="M23" s="85"/>
      <c r="N23" s="85"/>
      <c r="O23" s="85"/>
      <c r="P23" s="85"/>
      <c r="Q23" s="85"/>
      <c r="R23" s="85"/>
      <c r="S23" s="85"/>
      <c r="T23" s="85"/>
      <c r="U23" s="85"/>
      <c r="V23" s="85"/>
      <c r="W23" s="85"/>
    </row>
    <row r="24" spans="1:41" ht="15" customHeight="1" x14ac:dyDescent="0.15">
      <c r="A24" s="88" t="s">
        <v>153</v>
      </c>
      <c r="B24" s="85"/>
      <c r="C24" s="85"/>
      <c r="D24" s="85"/>
      <c r="E24" s="85"/>
      <c r="F24" s="85"/>
      <c r="G24" s="85"/>
      <c r="H24" s="85"/>
      <c r="I24" s="85"/>
      <c r="J24" s="85"/>
      <c r="K24" s="85"/>
      <c r="L24" s="85"/>
      <c r="M24" s="85"/>
      <c r="N24" s="85"/>
      <c r="O24" s="85"/>
      <c r="P24" s="85"/>
      <c r="Q24" s="85"/>
      <c r="R24" s="85"/>
      <c r="S24" s="85"/>
      <c r="T24" s="85"/>
      <c r="U24" s="85"/>
      <c r="V24" s="85"/>
      <c r="W24" s="85"/>
    </row>
    <row r="25" spans="1:41" ht="15" customHeight="1" x14ac:dyDescent="0.15">
      <c r="A25" s="88"/>
      <c r="B25" s="88"/>
      <c r="C25" s="88"/>
      <c r="D25" s="88"/>
      <c r="E25" s="88"/>
      <c r="F25" s="88"/>
      <c r="G25" s="88"/>
      <c r="H25" s="88"/>
      <c r="I25" s="88"/>
      <c r="J25" s="88"/>
      <c r="K25" s="88"/>
      <c r="L25" s="88"/>
      <c r="M25" s="88"/>
      <c r="N25" s="88"/>
      <c r="O25" s="88"/>
      <c r="P25" s="88"/>
      <c r="Q25" s="88"/>
      <c r="R25" s="88"/>
      <c r="S25" s="88"/>
      <c r="T25" s="88"/>
      <c r="U25" s="88"/>
      <c r="V25" s="88"/>
      <c r="W25" s="88"/>
    </row>
    <row r="26" spans="1:41" ht="15" customHeight="1" x14ac:dyDescent="0.15"/>
    <row r="27" spans="1:41" ht="15" customHeight="1" x14ac:dyDescent="0.15"/>
    <row r="28" spans="1:41" ht="15" customHeight="1" x14ac:dyDescent="0.15"/>
    <row r="29" spans="1:41" ht="15" customHeight="1" x14ac:dyDescent="0.15"/>
    <row r="30" spans="1:41" ht="15" customHeight="1" x14ac:dyDescent="0.15"/>
    <row r="31" spans="1:41" ht="15" customHeight="1" x14ac:dyDescent="0.15"/>
    <row r="32" spans="1:41"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7">
    <mergeCell ref="A20:W20"/>
    <mergeCell ref="AI3:AO3"/>
    <mergeCell ref="A25:W25"/>
    <mergeCell ref="A24:W24"/>
    <mergeCell ref="A23:W23"/>
    <mergeCell ref="A22:W22"/>
    <mergeCell ref="A21:W2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50"/>
  <sheetViews>
    <sheetView showRuler="0" workbookViewId="0"/>
  </sheetViews>
  <sheetFormatPr baseColWidth="10" defaultColWidth="12.83203125" defaultRowHeight="13" x14ac:dyDescent="0.15"/>
  <cols>
    <col min="1" max="1" width="62" customWidth="1"/>
    <col min="2" max="2" width="0" hidden="1" customWidth="1"/>
    <col min="3" max="3" width="14" customWidth="1"/>
    <col min="4" max="4" width="0" hidden="1" customWidth="1"/>
    <col min="5" max="5" width="14" customWidth="1"/>
    <col min="6" max="6" width="0" hidden="1" customWidth="1"/>
    <col min="7" max="7" width="14" customWidth="1"/>
    <col min="8" max="8" width="0" hidden="1" customWidth="1"/>
    <col min="9" max="9" width="14" customWidth="1"/>
    <col min="10" max="10" width="0" hidden="1" customWidth="1"/>
    <col min="11" max="11" width="14" customWidth="1"/>
    <col min="12" max="12" width="0" hidden="1" customWidth="1"/>
    <col min="13" max="13" width="14" customWidth="1"/>
    <col min="14" max="14" width="0" hidden="1" customWidth="1"/>
    <col min="15" max="15" width="14" customWidth="1"/>
    <col min="16" max="16" width="0" hidden="1" customWidth="1"/>
    <col min="17" max="17" width="14" customWidth="1"/>
    <col min="18" max="18" width="0" hidden="1" customWidth="1"/>
    <col min="19" max="19" width="14" customWidth="1"/>
    <col min="20" max="20" width="0" hidden="1" customWidth="1"/>
    <col min="21" max="21" width="14" customWidth="1"/>
    <col min="22" max="22" width="0" hidden="1" customWidth="1"/>
    <col min="23" max="23" width="14" customWidth="1"/>
    <col min="24" max="24" width="0" hidden="1" customWidth="1"/>
    <col min="25" max="25" width="14" customWidth="1"/>
    <col min="26" max="26" width="2" customWidth="1"/>
    <col min="27" max="27" width="14" customWidth="1"/>
    <col min="28" max="28" width="0" hidden="1" customWidth="1"/>
    <col min="29" max="29" width="14" customWidth="1"/>
    <col min="30" max="30" width="0" hidden="1" customWidth="1"/>
    <col min="31" max="31" width="14" customWidth="1"/>
  </cols>
  <sheetData>
    <row r="1" spans="1:33" ht="17.5" customHeight="1" x14ac:dyDescent="0.15">
      <c r="A1" s="25" t="s">
        <v>5</v>
      </c>
    </row>
    <row r="2" spans="1:33" ht="34.25" customHeight="1" x14ac:dyDescent="0.15">
      <c r="A2" s="14" t="s">
        <v>154</v>
      </c>
      <c r="Y2" s="6"/>
      <c r="AE2" s="6"/>
    </row>
    <row r="3" spans="1:33" ht="17.5" customHeight="1" x14ac:dyDescent="0.15">
      <c r="A3" s="14" t="s">
        <v>80</v>
      </c>
      <c r="C3" s="87" t="s">
        <v>8</v>
      </c>
      <c r="D3" s="87"/>
      <c r="E3" s="87"/>
      <c r="F3" s="87"/>
      <c r="G3" s="87"/>
      <c r="H3" s="87"/>
      <c r="I3" s="87"/>
      <c r="J3" s="87"/>
      <c r="K3" s="87"/>
      <c r="L3" s="87"/>
      <c r="M3" s="87"/>
      <c r="N3" s="87"/>
      <c r="O3" s="87"/>
      <c r="P3" s="87"/>
      <c r="Q3" s="87"/>
      <c r="R3" s="87"/>
      <c r="S3" s="87"/>
      <c r="T3" s="87"/>
      <c r="U3" s="87"/>
      <c r="V3" s="87"/>
      <c r="W3" s="87"/>
      <c r="X3" s="87"/>
      <c r="Y3" s="87"/>
      <c r="Z3" s="3"/>
      <c r="AA3" s="87" t="s">
        <v>9</v>
      </c>
      <c r="AB3" s="87"/>
      <c r="AC3" s="87"/>
      <c r="AD3" s="87"/>
      <c r="AE3" s="87"/>
      <c r="AF3" s="1"/>
      <c r="AG3" s="1"/>
    </row>
    <row r="4" spans="1:33" ht="25" customHeight="1" x14ac:dyDescent="0.15">
      <c r="C4" s="35">
        <v>44104</v>
      </c>
      <c r="D4" s="35"/>
      <c r="E4" s="35">
        <v>44196</v>
      </c>
      <c r="F4" s="35"/>
      <c r="G4" s="35">
        <v>44286</v>
      </c>
      <c r="H4" s="35"/>
      <c r="I4" s="35">
        <v>44377</v>
      </c>
      <c r="J4" s="35"/>
      <c r="K4" s="35">
        <v>44469</v>
      </c>
      <c r="L4" s="35"/>
      <c r="M4" s="35">
        <v>44561</v>
      </c>
      <c r="N4" s="35"/>
      <c r="O4" s="35">
        <v>44651</v>
      </c>
      <c r="P4" s="35"/>
      <c r="Q4" s="35">
        <v>44742</v>
      </c>
      <c r="R4" s="35"/>
      <c r="S4" s="35">
        <v>44834</v>
      </c>
      <c r="T4" s="35"/>
      <c r="U4" s="35">
        <v>44926</v>
      </c>
      <c r="V4" s="35"/>
      <c r="W4" s="35">
        <v>45016</v>
      </c>
      <c r="X4" s="35"/>
      <c r="Y4" s="35">
        <v>45107</v>
      </c>
      <c r="AA4" s="8">
        <v>44377</v>
      </c>
      <c r="AB4" s="32"/>
      <c r="AC4" s="8">
        <v>44742</v>
      </c>
      <c r="AD4" s="32"/>
      <c r="AE4" s="8">
        <v>45107</v>
      </c>
    </row>
    <row r="5" spans="1:33" ht="14.25" customHeight="1" x14ac:dyDescent="0.15">
      <c r="A5" s="9" t="s">
        <v>155</v>
      </c>
      <c r="AA5" s="36"/>
      <c r="AC5" s="36"/>
      <c r="AE5" s="36"/>
    </row>
    <row r="6" spans="1:33" ht="14.25" customHeight="1" x14ac:dyDescent="0.15">
      <c r="A6" s="11" t="s">
        <v>156</v>
      </c>
      <c r="C6" s="13">
        <v>6203000</v>
      </c>
      <c r="E6" s="13">
        <v>6521000</v>
      </c>
      <c r="G6" s="13">
        <v>141188000</v>
      </c>
      <c r="I6" s="13">
        <v>65139000</v>
      </c>
      <c r="K6" s="13">
        <v>50923000</v>
      </c>
      <c r="M6" s="13">
        <v>46271000</v>
      </c>
      <c r="O6" s="13">
        <v>69415000</v>
      </c>
      <c r="Q6" s="13">
        <v>83688000</v>
      </c>
      <c r="S6" s="13">
        <v>92327000</v>
      </c>
      <c r="U6" s="13">
        <v>94294000</v>
      </c>
      <c r="W6" s="13">
        <v>86534000</v>
      </c>
      <c r="Y6" s="13">
        <v>83689000</v>
      </c>
      <c r="AA6" s="13">
        <v>219051000</v>
      </c>
      <c r="AC6" s="13">
        <v>250297000</v>
      </c>
      <c r="AE6" s="13">
        <v>356844000</v>
      </c>
      <c r="AG6" s="1"/>
    </row>
    <row r="7" spans="1:33" ht="14.25" customHeight="1" x14ac:dyDescent="0.15">
      <c r="A7" s="11" t="s">
        <v>157</v>
      </c>
      <c r="C7" s="15">
        <v>0</v>
      </c>
      <c r="E7" s="15">
        <v>0</v>
      </c>
      <c r="G7" s="15">
        <v>38451000</v>
      </c>
      <c r="I7" s="15">
        <v>45442000</v>
      </c>
      <c r="K7" s="15">
        <v>42266000</v>
      </c>
      <c r="M7" s="15">
        <v>42266000</v>
      </c>
      <c r="O7" s="15">
        <v>28972000</v>
      </c>
      <c r="Q7" s="15">
        <v>27182000</v>
      </c>
      <c r="S7" s="15">
        <v>27481000</v>
      </c>
      <c r="U7" s="15">
        <v>27481000</v>
      </c>
      <c r="W7" s="15">
        <v>20255000</v>
      </c>
      <c r="Y7" s="15">
        <v>19648000</v>
      </c>
      <c r="AA7" s="15">
        <v>83893000</v>
      </c>
      <c r="AC7" s="15">
        <v>140686000</v>
      </c>
      <c r="AE7" s="15">
        <v>94865000</v>
      </c>
      <c r="AG7" s="1"/>
    </row>
    <row r="8" spans="1:33" ht="14.25" customHeight="1" x14ac:dyDescent="0.15">
      <c r="A8" s="9" t="s">
        <v>158</v>
      </c>
      <c r="C8" s="83">
        <f>SUM(C6:C7)</f>
        <v>6203000</v>
      </c>
      <c r="E8" s="83">
        <f>SUM(E6:E7)</f>
        <v>6521000</v>
      </c>
      <c r="G8" s="83">
        <f>SUM(G6:G7)</f>
        <v>179639000</v>
      </c>
      <c r="I8" s="83">
        <f>SUM(I6:I7)</f>
        <v>110581000</v>
      </c>
      <c r="K8" s="83">
        <f>SUM(K6:K7)</f>
        <v>93189000</v>
      </c>
      <c r="M8" s="83">
        <f>SUM(M6:M7)</f>
        <v>88537000</v>
      </c>
      <c r="O8" s="83">
        <f>SUM(O6:O7)</f>
        <v>98387000</v>
      </c>
      <c r="Q8" s="83">
        <f>SUM(Q6:Q7)</f>
        <v>110870000</v>
      </c>
      <c r="S8" s="83">
        <f>SUM(S6:S7)</f>
        <v>119808000</v>
      </c>
      <c r="U8" s="83">
        <f>SUM(U6:U7)</f>
        <v>121775000</v>
      </c>
      <c r="W8" s="83">
        <f>SUM(W6:W7)</f>
        <v>106789000</v>
      </c>
      <c r="Y8" s="83">
        <f>SUM(Y6:Y7)</f>
        <v>103337000</v>
      </c>
      <c r="AA8" s="83">
        <f>SUM(AA6:AA7)</f>
        <v>302944000</v>
      </c>
      <c r="AC8" s="83">
        <f>SUM(AC6:AC7)</f>
        <v>390983000</v>
      </c>
      <c r="AE8" s="83">
        <f>SUM(AE6:AE7)</f>
        <v>451709000</v>
      </c>
    </row>
    <row r="9" spans="1:33" ht="14.25" customHeight="1" x14ac:dyDescent="0.15">
      <c r="A9" s="11" t="s">
        <v>159</v>
      </c>
      <c r="C9" s="18">
        <v>14261000</v>
      </c>
      <c r="E9" s="18">
        <v>17039000</v>
      </c>
      <c r="G9" s="18">
        <v>16668000</v>
      </c>
      <c r="I9" s="18">
        <v>16853000</v>
      </c>
      <c r="K9" s="18">
        <v>17038521.82</v>
      </c>
      <c r="M9" s="18">
        <v>17038521.82</v>
      </c>
      <c r="O9" s="18">
        <v>16668119.17</v>
      </c>
      <c r="Q9" s="18">
        <v>11546122.23</v>
      </c>
      <c r="S9" s="18">
        <v>9034000</v>
      </c>
      <c r="U9" s="18">
        <v>9034000</v>
      </c>
      <c r="W9" s="18">
        <v>8838000</v>
      </c>
      <c r="Y9" s="18">
        <v>8936000</v>
      </c>
      <c r="AA9" s="18">
        <v>64821000</v>
      </c>
      <c r="AC9" s="18">
        <v>62291285.039999999</v>
      </c>
      <c r="AE9" s="18">
        <v>35842296.979999997</v>
      </c>
    </row>
    <row r="10" spans="1:33" ht="14.25" customHeight="1" x14ac:dyDescent="0.15">
      <c r="A10" s="11" t="s">
        <v>160</v>
      </c>
      <c r="C10" s="18">
        <v>0</v>
      </c>
      <c r="E10" s="18">
        <v>0</v>
      </c>
      <c r="G10" s="18">
        <v>0</v>
      </c>
      <c r="I10" s="18">
        <v>0</v>
      </c>
      <c r="K10" s="18">
        <v>0</v>
      </c>
      <c r="M10" s="18">
        <v>5800000</v>
      </c>
      <c r="O10" s="18">
        <v>10201782.689999999</v>
      </c>
      <c r="Q10" s="18">
        <v>10315135.83</v>
      </c>
      <c r="S10" s="18">
        <v>10400000</v>
      </c>
      <c r="U10" s="18">
        <v>10500000</v>
      </c>
      <c r="W10" s="18">
        <v>10200000</v>
      </c>
      <c r="Y10" s="18">
        <v>10300000</v>
      </c>
      <c r="AA10" s="18">
        <v>0</v>
      </c>
      <c r="AC10" s="18">
        <v>26316918.52</v>
      </c>
      <c r="AE10" s="18">
        <v>41400000</v>
      </c>
    </row>
    <row r="11" spans="1:33" ht="14.25" customHeight="1" x14ac:dyDescent="0.15">
      <c r="A11" s="11" t="s">
        <v>161</v>
      </c>
      <c r="C11" s="15">
        <v>0</v>
      </c>
      <c r="E11" s="15">
        <v>0</v>
      </c>
      <c r="G11" s="15">
        <v>0</v>
      </c>
      <c r="I11" s="15">
        <v>0</v>
      </c>
      <c r="K11" s="15">
        <v>0</v>
      </c>
      <c r="M11" s="15">
        <v>64900000</v>
      </c>
      <c r="O11" s="15">
        <v>92169107.260000005</v>
      </c>
      <c r="Q11" s="15">
        <v>97656096.950000003</v>
      </c>
      <c r="S11" s="15">
        <v>108700000</v>
      </c>
      <c r="U11" s="15">
        <v>128100000</v>
      </c>
      <c r="W11" s="15">
        <v>93900000</v>
      </c>
      <c r="Y11" s="15">
        <v>91200000</v>
      </c>
      <c r="AA11" s="15">
        <v>0</v>
      </c>
      <c r="AC11" s="15">
        <v>254725204.21000001</v>
      </c>
      <c r="AE11" s="15">
        <v>421900000</v>
      </c>
    </row>
    <row r="12" spans="1:33" ht="14.25" customHeight="1" x14ac:dyDescent="0.15">
      <c r="A12" s="9" t="s">
        <v>162</v>
      </c>
      <c r="C12" s="55">
        <f>SUM(C8:C11)</f>
        <v>20464000</v>
      </c>
      <c r="E12" s="55">
        <f>SUM(E8:E11)</f>
        <v>23560000</v>
      </c>
      <c r="G12" s="55">
        <f>SUM(G8:G11)</f>
        <v>196307000</v>
      </c>
      <c r="I12" s="55">
        <f>SUM(I8:I11)</f>
        <v>127434000</v>
      </c>
      <c r="K12" s="55">
        <f>SUM(K8:K11)</f>
        <v>110227521.81999999</v>
      </c>
      <c r="M12" s="55">
        <f>SUM(M8:M11)</f>
        <v>176275521.81999999</v>
      </c>
      <c r="O12" s="55">
        <f>SUM(O8:O11)</f>
        <v>217426009.12</v>
      </c>
      <c r="Q12" s="55">
        <f>SUM(Q8:Q11)</f>
        <v>230387355.00999999</v>
      </c>
      <c r="S12" s="55">
        <f>SUM(S8:S11)</f>
        <v>247942000</v>
      </c>
      <c r="U12" s="55">
        <f>SUM(U8:U11)</f>
        <v>269409000</v>
      </c>
      <c r="W12" s="55">
        <f>SUM(W8:W11)</f>
        <v>219727000</v>
      </c>
      <c r="Y12" s="55">
        <f>SUM(Y8:Y11)</f>
        <v>213773000</v>
      </c>
      <c r="AA12" s="55">
        <f>SUM(AA8:AA11)</f>
        <v>367765000</v>
      </c>
      <c r="AC12" s="55">
        <f>SUM(AC8:AC11)</f>
        <v>734316407.76999998</v>
      </c>
      <c r="AE12" s="55">
        <f>SUM(AE8:AE11)</f>
        <v>950851296.98000002</v>
      </c>
    </row>
    <row r="13" spans="1:33" ht="14.25" customHeight="1" x14ac:dyDescent="0.15">
      <c r="C13" s="82"/>
      <c r="E13" s="82"/>
      <c r="G13" s="82"/>
      <c r="I13" s="36"/>
      <c r="K13" s="36"/>
      <c r="M13" s="36"/>
      <c r="O13" s="36"/>
      <c r="Q13" s="36"/>
      <c r="S13" s="36"/>
      <c r="U13" s="36"/>
      <c r="W13" s="36"/>
      <c r="Y13" s="36"/>
      <c r="AA13" s="36"/>
      <c r="AC13" s="36"/>
      <c r="AE13" s="36"/>
    </row>
    <row r="14" spans="1:33" ht="15" customHeight="1" x14ac:dyDescent="0.15"/>
    <row r="15" spans="1:33" ht="15" customHeight="1" x14ac:dyDescent="0.15">
      <c r="S15" s="1"/>
      <c r="U15" s="1"/>
      <c r="W15" s="1"/>
      <c r="Y15" s="1"/>
    </row>
    <row r="16" spans="1:33" ht="15" customHeight="1" x14ac:dyDescent="0.15">
      <c r="S16" s="1"/>
      <c r="U16" s="1"/>
      <c r="W16" s="1"/>
      <c r="Y16" s="1"/>
    </row>
    <row r="17" spans="3:33" ht="15" customHeight="1" x14ac:dyDescent="0.15">
      <c r="S17" s="1"/>
      <c r="U17" s="1"/>
      <c r="W17" s="1"/>
      <c r="Y17" s="1"/>
    </row>
    <row r="18" spans="3:33" ht="15" customHeight="1" x14ac:dyDescent="0.15">
      <c r="S18" s="1"/>
      <c r="U18" s="1"/>
      <c r="W18" s="1"/>
      <c r="Y18" s="1"/>
    </row>
    <row r="19" spans="3:33" ht="15" customHeight="1" x14ac:dyDescent="0.1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row>
    <row r="20" spans="3:33" ht="15" customHeight="1" x14ac:dyDescent="0.15">
      <c r="S20" s="1"/>
    </row>
    <row r="21" spans="3:33" ht="15" customHeight="1" x14ac:dyDescent="0.15">
      <c r="S21" s="1"/>
    </row>
    <row r="22" spans="3:33" ht="15" customHeight="1" x14ac:dyDescent="0.15"/>
    <row r="23" spans="3:33" ht="15" customHeight="1" x14ac:dyDescent="0.15"/>
    <row r="24" spans="3:33" ht="15" customHeight="1" x14ac:dyDescent="0.15"/>
    <row r="25" spans="3:33" ht="15" customHeight="1" x14ac:dyDescent="0.15"/>
    <row r="26" spans="3:33" ht="15" customHeight="1" x14ac:dyDescent="0.15"/>
    <row r="27" spans="3:33" ht="15" customHeight="1" x14ac:dyDescent="0.15"/>
    <row r="28" spans="3:33" ht="15" customHeight="1" x14ac:dyDescent="0.15"/>
    <row r="29" spans="3:33" ht="15" customHeight="1" x14ac:dyDescent="0.15"/>
    <row r="30" spans="3:33" ht="15" customHeight="1" x14ac:dyDescent="0.15"/>
    <row r="31" spans="3:33" ht="15" customHeight="1" x14ac:dyDescent="0.15"/>
    <row r="32" spans="3:33"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2">
    <mergeCell ref="C3:Y3"/>
    <mergeCell ref="AA3:AE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Selected Unaudited Financials</vt:lpstr>
      <vt:lpstr>GAAP IS</vt:lpstr>
      <vt:lpstr>Non-GAAP Items</vt:lpstr>
      <vt:lpstr>Balance Sheet</vt:lpstr>
      <vt:lpstr>Operating Metrics</vt:lpstr>
      <vt:lpstr>Portfolio Metrics</vt:lpstr>
      <vt:lpstr>Share-Based Payment Expense</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Joshua Womack</cp:lastModifiedBy>
  <cp:revision>2</cp:revision>
  <dcterms:created xsi:type="dcterms:W3CDTF">2023-08-24T19:33:50Z</dcterms:created>
  <dcterms:modified xsi:type="dcterms:W3CDTF">2023-09-07T12:53:46Z</dcterms:modified>
</cp:coreProperties>
</file>